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1910" windowHeight="7200" activeTab="4"/>
  </bookViews>
  <sheets>
    <sheet name="tytuł" sheetId="1" r:id="rId1"/>
    <sheet name="założenia" sheetId="2" r:id="rId2"/>
    <sheet name="emisija ogrzewnictwo" sheetId="4" r:id="rId3"/>
    <sheet name="emisja przygotowanie posiłków" sheetId="10" r:id="rId4"/>
    <sheet name="emisja cwu" sheetId="5" r:id="rId5"/>
    <sheet name="emisja dział. gospo." sheetId="11" r:id="rId6"/>
    <sheet name="energia elektryczna" sheetId="9" r:id="rId7"/>
    <sheet name="emisja transport" sheetId="6" r:id="rId8"/>
    <sheet name="wyniki dla roku bazowego" sheetId="7" r:id="rId9"/>
  </sheets>
  <definedNames>
    <definedName name="_GoBack" localSheetId="1">założenia!$B$116</definedName>
  </definedNames>
  <calcPr calcId="125725"/>
</workbook>
</file>

<file path=xl/calcChain.xml><?xml version="1.0" encoding="utf-8"?>
<calcChain xmlns="http://schemas.openxmlformats.org/spreadsheetml/2006/main">
  <c r="D8" i="5"/>
  <c r="E5" i="11"/>
  <c r="H11" i="5"/>
  <c r="F10" i="9"/>
  <c r="F9"/>
  <c r="F7"/>
  <c r="F12" i="4"/>
  <c r="B20" i="7" s="1"/>
  <c r="D10" i="9"/>
  <c r="D9"/>
  <c r="D8"/>
  <c r="D7"/>
  <c r="K26" i="7"/>
  <c r="G26"/>
  <c r="H25"/>
  <c r="H27" s="1"/>
  <c r="G25"/>
  <c r="B24"/>
  <c r="J21"/>
  <c r="J27" s="1"/>
  <c r="G10" i="5"/>
  <c r="F8" i="9" s="1"/>
  <c r="F22" i="7"/>
  <c r="C22"/>
  <c r="F20"/>
  <c r="G17"/>
  <c r="K17" s="1"/>
  <c r="Q78" i="6"/>
  <c r="O78"/>
  <c r="M78"/>
  <c r="H16" i="7"/>
  <c r="H18" s="1"/>
  <c r="G16"/>
  <c r="Y72" i="6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S71"/>
  <c r="S69"/>
  <c r="S68"/>
  <c r="S67"/>
  <c r="S66"/>
  <c r="S64"/>
  <c r="S61"/>
  <c r="S60"/>
  <c r="S59"/>
  <c r="S58"/>
  <c r="S56"/>
  <c r="S53"/>
  <c r="S52"/>
  <c r="S51"/>
  <c r="S50"/>
  <c r="S48"/>
  <c r="S45"/>
  <c r="S44"/>
  <c r="S43"/>
  <c r="S42"/>
  <c r="S40"/>
  <c r="J71"/>
  <c r="J70"/>
  <c r="J65"/>
  <c r="J63"/>
  <c r="J62"/>
  <c r="J57"/>
  <c r="J55"/>
  <c r="J54"/>
  <c r="J49"/>
  <c r="J47"/>
  <c r="J46"/>
  <c r="J41"/>
  <c r="J39"/>
  <c r="F15" i="7"/>
  <c r="E15"/>
  <c r="E18" s="1"/>
  <c r="C15"/>
  <c r="B15"/>
  <c r="F13"/>
  <c r="C13"/>
  <c r="B13"/>
  <c r="J12"/>
  <c r="J18" s="1"/>
  <c r="I12"/>
  <c r="F12"/>
  <c r="D12"/>
  <c r="D18" s="1"/>
  <c r="C12"/>
  <c r="B12"/>
  <c r="I10"/>
  <c r="F10"/>
  <c r="C10"/>
  <c r="B10"/>
  <c r="H5" i="9"/>
  <c r="G8" i="11"/>
  <c r="B9"/>
  <c r="F8"/>
  <c r="E24" i="7" s="1"/>
  <c r="E27" s="1"/>
  <c r="E8" i="11"/>
  <c r="E9" s="1"/>
  <c r="D8"/>
  <c r="C8"/>
  <c r="G7"/>
  <c r="F7"/>
  <c r="F24" i="7" s="1"/>
  <c r="E7" i="11"/>
  <c r="D7"/>
  <c r="C7"/>
  <c r="G6"/>
  <c r="F6"/>
  <c r="E6"/>
  <c r="D6"/>
  <c r="C6"/>
  <c r="G5"/>
  <c r="F5"/>
  <c r="D5"/>
  <c r="D9" s="1"/>
  <c r="C5"/>
  <c r="C14" i="5"/>
  <c r="H13"/>
  <c r="G13"/>
  <c r="I21" i="7" s="1"/>
  <c r="F13" i="5"/>
  <c r="E13"/>
  <c r="D13"/>
  <c r="G11"/>
  <c r="D21" i="7" s="1"/>
  <c r="D27" s="1"/>
  <c r="F11" i="5"/>
  <c r="E11"/>
  <c r="D11"/>
  <c r="H10"/>
  <c r="F10"/>
  <c r="E10"/>
  <c r="D10"/>
  <c r="H9"/>
  <c r="G9"/>
  <c r="F21" i="7" s="1"/>
  <c r="F9" i="5"/>
  <c r="E9"/>
  <c r="D9"/>
  <c r="H8"/>
  <c r="F8"/>
  <c r="G8"/>
  <c r="E8"/>
  <c r="G8" i="10"/>
  <c r="F8"/>
  <c r="E8"/>
  <c r="D8"/>
  <c r="C8"/>
  <c r="G7"/>
  <c r="F7"/>
  <c r="E7"/>
  <c r="D7"/>
  <c r="C7"/>
  <c r="G6"/>
  <c r="F6"/>
  <c r="E6"/>
  <c r="E9" s="1"/>
  <c r="D6"/>
  <c r="C6"/>
  <c r="G12" i="4"/>
  <c r="G11"/>
  <c r="G10"/>
  <c r="G9"/>
  <c r="G13" s="1"/>
  <c r="F11"/>
  <c r="C20" i="7" s="1"/>
  <c r="F10" i="4"/>
  <c r="F9"/>
  <c r="E12"/>
  <c r="E11"/>
  <c r="E10"/>
  <c r="E9"/>
  <c r="D12"/>
  <c r="D11"/>
  <c r="D10"/>
  <c r="D9"/>
  <c r="C12"/>
  <c r="D9" i="10" l="1"/>
  <c r="E13" i="4"/>
  <c r="F9" i="10"/>
  <c r="F9" i="11"/>
  <c r="B22" i="7"/>
  <c r="B27" s="1"/>
  <c r="D11" i="9"/>
  <c r="B14" i="7" s="1"/>
  <c r="K14" s="1"/>
  <c r="C9" i="11"/>
  <c r="D13" i="4"/>
  <c r="F13"/>
  <c r="C9" i="10"/>
  <c r="G9"/>
  <c r="I20" i="7"/>
  <c r="F11" i="9"/>
  <c r="B23" i="7" s="1"/>
  <c r="K23" s="1"/>
  <c r="C24"/>
  <c r="F14" i="5"/>
  <c r="F27" i="7"/>
  <c r="K24"/>
  <c r="K25"/>
  <c r="G14" i="5"/>
  <c r="I18" i="7"/>
  <c r="E14" i="5"/>
  <c r="D14"/>
  <c r="H14"/>
  <c r="K13" i="7"/>
  <c r="B21"/>
  <c r="I27"/>
  <c r="G18"/>
  <c r="C27"/>
  <c r="C21"/>
  <c r="C18"/>
  <c r="K16"/>
  <c r="G27"/>
  <c r="K12"/>
  <c r="F18"/>
  <c r="K20"/>
  <c r="G9" i="11"/>
  <c r="K15" i="7"/>
  <c r="K10"/>
  <c r="C11" i="4"/>
  <c r="C10"/>
  <c r="C9"/>
  <c r="K22" i="7" l="1"/>
  <c r="B18"/>
  <c r="K21"/>
  <c r="K18"/>
  <c r="C13" i="4"/>
  <c r="K27" i="7" l="1"/>
</calcChain>
</file>

<file path=xl/sharedStrings.xml><?xml version="1.0" encoding="utf-8"?>
<sst xmlns="http://schemas.openxmlformats.org/spreadsheetml/2006/main" count="448" uniqueCount="216">
  <si>
    <t>Paliwa</t>
  </si>
  <si>
    <t>CO</t>
  </si>
  <si>
    <t>Pył</t>
  </si>
  <si>
    <t>Wartość opałowa</t>
  </si>
  <si>
    <t>[GJ/t]</t>
  </si>
  <si>
    <t xml:space="preserve">Wskaźniki emisji  </t>
  </si>
  <si>
    <t>kg/t</t>
  </si>
  <si>
    <t>Drewno (biomasa)</t>
  </si>
  <si>
    <t>Węgiel i pochodne</t>
  </si>
  <si>
    <t>Olej opałowy</t>
  </si>
  <si>
    <t>3 055</t>
  </si>
  <si>
    <t>Gaz ciekły</t>
  </si>
  <si>
    <t>Olej napędowy*</t>
  </si>
  <si>
    <t>Benzyny*</t>
  </si>
  <si>
    <t>Źródło: Wskazówki dla wojewódzkich inwentaryzacji emisji na potrzeby ocen bieżących i programów ochrony powietrza. Ministerstwo Środowiska, Główny Inspektorat Ochrony Środowiska, Warszawa 2003, tab. 10.</t>
  </si>
  <si>
    <t>Budynki budowane w latach</t>
  </si>
  <si>
    <t>do 1966</t>
  </si>
  <si>
    <t>240 – 350</t>
  </si>
  <si>
    <t>1967 – 1985</t>
  </si>
  <si>
    <t>240 – 280</t>
  </si>
  <si>
    <t>1985 – 1992</t>
  </si>
  <si>
    <t>160 - 200</t>
  </si>
  <si>
    <t>1993 – 1997</t>
  </si>
  <si>
    <t>120 - 160</t>
  </si>
  <si>
    <t>od 1998</t>
  </si>
  <si>
    <t>90 - 120</t>
  </si>
  <si>
    <t>Źródło: Opracowanie KAPE, 2004.</t>
  </si>
  <si>
    <t>Rozkład w próbie</t>
  </si>
  <si>
    <t>1986 – 1992</t>
  </si>
  <si>
    <t>Razem</t>
  </si>
  <si>
    <t>Budynki  budowane w latach</t>
  </si>
  <si>
    <t>Potrzeby</t>
  </si>
  <si>
    <t>węgiel</t>
  </si>
  <si>
    <t>drewno</t>
  </si>
  <si>
    <t>L .p</t>
  </si>
  <si>
    <t>Nazwa obiektu</t>
  </si>
  <si>
    <t>1.</t>
  </si>
  <si>
    <t>2.</t>
  </si>
  <si>
    <t>3.</t>
  </si>
  <si>
    <t>4.</t>
  </si>
  <si>
    <t>5.</t>
  </si>
  <si>
    <t>Węgiel, koks</t>
  </si>
  <si>
    <t>Węgiel</t>
  </si>
  <si>
    <t>Rodzaj środka transportu</t>
  </si>
  <si>
    <t>Wskaźniki emisji [g/kg]</t>
  </si>
  <si>
    <t>NOx</t>
  </si>
  <si>
    <t>PM</t>
  </si>
  <si>
    <t>Samochody osobowe zasilane benzyną</t>
  </si>
  <si>
    <t>Samochody o masie całkowitej do 3500 kg ON</t>
  </si>
  <si>
    <t>Samochody ciężarowe o m. całkowitej powyżej 3500 kg ON</t>
  </si>
  <si>
    <t xml:space="preserve">NMLZO - niemetanowe lotne związki organiczne </t>
  </si>
  <si>
    <r>
      <t>1</t>
    </r>
    <r>
      <rPr>
        <sz val="12"/>
        <rFont val="Times New Roman"/>
        <family val="1"/>
        <charset val="238"/>
      </rPr>
      <t>Źródło: Prace Instytutu Paliw (Maszynopis)</t>
    </r>
  </si>
  <si>
    <t>Kategorie pojazdów</t>
  </si>
  <si>
    <t>Natężenie ruchu [poj./dobę]</t>
  </si>
  <si>
    <t>Motocykle</t>
  </si>
  <si>
    <t>Samochody osobowe</t>
  </si>
  <si>
    <t>Samochody ciężarowe bez przyczep</t>
  </si>
  <si>
    <t>Samochody ciężarowe z przyczepami</t>
  </si>
  <si>
    <t>Autobusy</t>
  </si>
  <si>
    <t>Ciągniki rolnicze</t>
  </si>
  <si>
    <t>Pojazdy  ogółem</t>
  </si>
  <si>
    <t>Wyszczególnienie</t>
  </si>
  <si>
    <t>Rodzaj pojazdu</t>
  </si>
  <si>
    <t>krajowe</t>
  </si>
  <si>
    <t>osobowe</t>
  </si>
  <si>
    <t>dostawcze</t>
  </si>
  <si>
    <t>ciężarowe</t>
  </si>
  <si>
    <t>autokary</t>
  </si>
  <si>
    <t>motocykle</t>
  </si>
  <si>
    <t>powiatowe</t>
  </si>
  <si>
    <t>gminne</t>
  </si>
  <si>
    <t>Rodzaj paliwa</t>
  </si>
  <si>
    <t>B</t>
  </si>
  <si>
    <t>ON</t>
  </si>
  <si>
    <r>
      <t>ciężarowe</t>
    </r>
    <r>
      <rPr>
        <vertAlign val="superscript"/>
        <sz val="10"/>
        <rFont val="Times New Roman"/>
        <family val="1"/>
        <charset val="238"/>
      </rPr>
      <t>1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</si>
  <si>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0"/>
        <rFont val="Times New Roman"/>
        <family val="1"/>
        <charset val="238"/>
      </rPr>
      <t>ciężarowe z przyczepą</t>
    </r>
  </si>
  <si>
    <t>Kategoria         pojazdów</t>
  </si>
  <si>
    <t>NMVOC</t>
  </si>
  <si>
    <t>Kategoria</t>
  </si>
  <si>
    <t>Energia</t>
  </si>
  <si>
    <t>Paliwa nieodnawialne</t>
  </si>
  <si>
    <t>Paliwa odnawialne</t>
  </si>
  <si>
    <t>benzyna</t>
  </si>
  <si>
    <t>biomasa</t>
  </si>
  <si>
    <t>inne</t>
  </si>
  <si>
    <t>cieplne</t>
  </si>
  <si>
    <t>-</t>
  </si>
  <si>
    <t>Transport</t>
  </si>
  <si>
    <t xml:space="preserve">Ciągniki </t>
  </si>
  <si>
    <t>Potrzeby cieplne</t>
  </si>
  <si>
    <t>Ciągniki</t>
  </si>
  <si>
    <t>Łączne zużycie</t>
  </si>
  <si>
    <t>% udział</t>
  </si>
  <si>
    <t>Liczba w gminie</t>
  </si>
  <si>
    <t>Powierzchnia jednostkowa, [m2]</t>
  </si>
  <si>
    <t>Powierzchnia ogółem [m2]</t>
  </si>
  <si>
    <t>Potrzeby energetyczne obiektów [kWh]</t>
  </si>
  <si>
    <t>Potrzeby energetyczne obiektów [GJ]</t>
  </si>
  <si>
    <t>Gaz płynny</t>
  </si>
  <si>
    <t>Energia elektryczna</t>
  </si>
  <si>
    <r>
      <t>NMLZO</t>
    </r>
    <r>
      <rPr>
        <b/>
        <vertAlign val="superscript"/>
        <sz val="11"/>
        <rFont val="Times New Roman"/>
        <family val="1"/>
        <charset val="238"/>
      </rPr>
      <t>1</t>
    </r>
  </si>
  <si>
    <r>
      <t>Przybliżony wskaźnik zużycia energii do  celów grzewczych w budynku (kWh/m</t>
    </r>
    <r>
      <rPr>
        <b/>
        <vertAlign val="superscript"/>
        <sz val="11"/>
        <rFont val="Times New Roman"/>
        <family val="1"/>
        <charset val="238"/>
      </rPr>
      <t>2</t>
    </r>
    <r>
      <rPr>
        <b/>
        <sz val="11"/>
        <rFont val="Times New Roman"/>
        <family val="1"/>
        <charset val="238"/>
      </rPr>
      <t xml:space="preserve">a) </t>
    </r>
  </si>
  <si>
    <r>
      <t>SO</t>
    </r>
    <r>
      <rPr>
        <vertAlign val="subscript"/>
        <sz val="9"/>
        <rFont val="Times New Roman"/>
        <family val="1"/>
        <charset val="238"/>
      </rPr>
      <t>2</t>
    </r>
  </si>
  <si>
    <r>
      <t>NO</t>
    </r>
    <r>
      <rPr>
        <vertAlign val="subscript"/>
        <sz val="9"/>
        <rFont val="Times New Roman"/>
        <family val="1"/>
        <charset val="238"/>
      </rPr>
      <t>x</t>
    </r>
  </si>
  <si>
    <r>
      <t>CO</t>
    </r>
    <r>
      <rPr>
        <vertAlign val="subscript"/>
        <sz val="9"/>
        <rFont val="Times New Roman"/>
        <family val="1"/>
        <charset val="238"/>
      </rPr>
      <t>2</t>
    </r>
  </si>
  <si>
    <t>Gaz ziemny</t>
  </si>
  <si>
    <r>
      <t>36 MJ/m</t>
    </r>
    <r>
      <rPr>
        <vertAlign val="superscript"/>
        <sz val="9"/>
        <rFont val="Times New Roman"/>
        <family val="1"/>
        <charset val="238"/>
      </rPr>
      <t>3</t>
    </r>
  </si>
  <si>
    <t>Tabela. Wartość opałowa i wskaźniki emisji wybranych paliw</t>
  </si>
  <si>
    <t>Tabela. Wskaźniki emisji</t>
  </si>
  <si>
    <t>Tabela. Liczba budynków oraz ich powierzchnia użytkowa wg  wyposażenia w instalacje oraz okresu budowy</t>
  </si>
  <si>
    <t>Źródło: Obliczenia na podstawie badań ankietowych</t>
  </si>
  <si>
    <t>GJ</t>
  </si>
  <si>
    <t>gaz ziemny</t>
  </si>
  <si>
    <t>energia elektryczna</t>
  </si>
  <si>
    <t>Zużycie [GJ/rok]</t>
  </si>
  <si>
    <r>
      <t>SO</t>
    </r>
    <r>
      <rPr>
        <vertAlign val="subscript"/>
        <sz val="12"/>
        <rFont val="Times New Roman"/>
        <family val="1"/>
        <charset val="238"/>
      </rPr>
      <t>2</t>
    </r>
  </si>
  <si>
    <r>
      <t>NO</t>
    </r>
    <r>
      <rPr>
        <vertAlign val="subscript"/>
        <sz val="12"/>
        <rFont val="Times New Roman"/>
        <family val="1"/>
        <charset val="238"/>
      </rPr>
      <t>x</t>
    </r>
  </si>
  <si>
    <r>
      <t>CO</t>
    </r>
    <r>
      <rPr>
        <vertAlign val="subscript"/>
        <sz val="12"/>
        <rFont val="Times New Roman"/>
        <family val="1"/>
        <charset val="238"/>
      </rPr>
      <t>2</t>
    </r>
  </si>
  <si>
    <t>Tabela. Zestawienie emisji ze źródeł niskiej emisji (budynki mieszkalne i użytkowe) [t/rok]</t>
  </si>
  <si>
    <t>Zużycie [GJ]</t>
  </si>
  <si>
    <t>Węgiel,</t>
  </si>
  <si>
    <t>Solary</t>
  </si>
  <si>
    <t>Źródło: Opracowanie własne</t>
  </si>
  <si>
    <t>Tabela. Emisji powstała  przy przygotowaniu  ciepłej wody użytkowej [t/rok]</t>
  </si>
  <si>
    <t>Tabela. Emisji powstała  przy przygotowaniu  posiłków [t/rok]</t>
  </si>
  <si>
    <t>Lekkie samochody ciężarowe</t>
  </si>
  <si>
    <t>(dostawcze)</t>
  </si>
  <si>
    <t>Źródło: Pomiar ruchu na drogach wojewódzkich w 2010 roku</t>
  </si>
  <si>
    <t xml:space="preserve">energia niezbędna do przygotowania ciepłej wody użytkowej   </t>
  </si>
  <si>
    <t xml:space="preserve">energia niezbędna do przygotowania posiłków </t>
  </si>
  <si>
    <t>Natężenie ruchu</t>
  </si>
  <si>
    <t>[poj./rok]</t>
  </si>
  <si>
    <t>Średnia ilość zużytego paliwa</t>
  </si>
  <si>
    <t>[l/100 km]</t>
  </si>
  <si>
    <t>Długość odcinka drogi</t>
  </si>
  <si>
    <t>[km]</t>
  </si>
  <si>
    <r>
      <t>[m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/rok]]</t>
    </r>
  </si>
  <si>
    <t>Średni wskaźnik emisji</t>
  </si>
  <si>
    <r>
      <t>[kg CO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]</t>
    </r>
  </si>
  <si>
    <r>
      <t>Roczna emisja CO</t>
    </r>
    <r>
      <rPr>
        <vertAlign val="subscript"/>
        <sz val="10"/>
        <rFont val="Times New Roman"/>
        <family val="1"/>
        <charset val="238"/>
      </rPr>
      <t>2</t>
    </r>
  </si>
  <si>
    <t>[ t/rok]</t>
  </si>
  <si>
    <t>krajowa</t>
  </si>
  <si>
    <r>
      <t>ciężarowe</t>
    </r>
    <r>
      <rPr>
        <vertAlign val="super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</t>
    </r>
  </si>
  <si>
    <t>wojewódzka</t>
  </si>
  <si>
    <t>Źródło: Opracowanie własne.</t>
  </si>
  <si>
    <t>Ilość zużytego paliwa</t>
  </si>
  <si>
    <t>[t/rok]</t>
  </si>
  <si>
    <t>MLZO</t>
  </si>
  <si>
    <r>
      <t>NO</t>
    </r>
    <r>
      <rPr>
        <vertAlign val="subscript"/>
        <sz val="10"/>
        <rFont val="Times New Roman"/>
        <family val="1"/>
        <charset val="238"/>
      </rPr>
      <t>x</t>
    </r>
  </si>
  <si>
    <t>wojewódzkie</t>
  </si>
  <si>
    <r>
      <t>CO</t>
    </r>
    <r>
      <rPr>
        <vertAlign val="subscript"/>
        <sz val="11"/>
        <rFont val="Times New Roman"/>
        <family val="1"/>
        <charset val="238"/>
      </rPr>
      <t>2</t>
    </r>
  </si>
  <si>
    <r>
      <t>CH</t>
    </r>
    <r>
      <rPr>
        <vertAlign val="subscript"/>
        <sz val="11"/>
        <rFont val="Times New Roman"/>
        <family val="1"/>
        <charset val="238"/>
      </rPr>
      <t>4</t>
    </r>
  </si>
  <si>
    <r>
      <t>N</t>
    </r>
    <r>
      <rPr>
        <vertAlign val="sub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O</t>
    </r>
  </si>
  <si>
    <r>
      <t>NO</t>
    </r>
    <r>
      <rPr>
        <vertAlign val="subscript"/>
        <sz val="11"/>
        <rFont val="Times New Roman"/>
        <family val="1"/>
        <charset val="238"/>
      </rPr>
      <t>x</t>
    </r>
  </si>
  <si>
    <r>
      <t>SO</t>
    </r>
    <r>
      <rPr>
        <vertAlign val="subscript"/>
        <sz val="11"/>
        <rFont val="Times New Roman"/>
        <family val="1"/>
        <charset val="238"/>
      </rPr>
      <t>2</t>
    </r>
  </si>
  <si>
    <t>Ciepła woda użytkowa</t>
  </si>
  <si>
    <t>Przygotowanie posiłków</t>
  </si>
  <si>
    <t>Energia elektr. na inne cele</t>
  </si>
  <si>
    <t>Bazowa inwentaryzacja emisjii dla Gminy Gorzyce</t>
  </si>
  <si>
    <r>
      <t>Powierzchnia ogrzewana, [m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]</t>
    </r>
  </si>
  <si>
    <r>
      <t>Średnie wartości wskaźników zużycia energii do  celów grzewczych w budynku [kWh/m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a]</t>
    </r>
  </si>
  <si>
    <t>9 883 385</t>
  </si>
  <si>
    <t>28 030 860</t>
  </si>
  <si>
    <t>5 669 280</t>
  </si>
  <si>
    <t>5 712 140</t>
  </si>
  <si>
    <t>10 350 375</t>
  </si>
  <si>
    <t>59 646 040</t>
  </si>
  <si>
    <t>Tabela. Zużycie opału w budynkach użyteczności publicznej w Gminie Gorzyce</t>
  </si>
  <si>
    <t>Tabela Natężenie ruchu na DK nr 77 (Sandomierz – Stalowa Wola)</t>
  </si>
  <si>
    <t>Tabela. Orientacyjne wskaźniki zapotrzebowania na ciepło w zależności od wieku budynku</t>
  </si>
  <si>
    <t>Tabela. Natężenie ruchu na drodze wojewódzkiej nr 854 (Gorzyce – Annopol)</t>
  </si>
  <si>
    <t>Tabela. Zapotrzebowanie energii na cele ogrzewnictwa w Gminie Gorzyce w gospodarstwach domowych</t>
  </si>
  <si>
    <t>Tabela. Zużycie opału w gospodarstwach domowych w Gminie Gorzyce</t>
  </si>
  <si>
    <t xml:space="preserve">55 795  GJ </t>
  </si>
  <si>
    <t>26 960 GJ</t>
  </si>
  <si>
    <t>1 238 200</t>
  </si>
  <si>
    <t>Tabela. Zużycie energii na cele działalności gospodarczej</t>
  </si>
  <si>
    <t>Biomasa</t>
  </si>
  <si>
    <t>Tabela. Emisji powstała  w działalności gospodarczej [t/rok]</t>
  </si>
  <si>
    <r>
      <t>SO</t>
    </r>
    <r>
      <rPr>
        <vertAlign val="subscript"/>
        <sz val="10"/>
        <rFont val="Times New Roman"/>
        <family val="1"/>
        <charset val="238"/>
      </rPr>
      <t>2</t>
    </r>
  </si>
  <si>
    <r>
      <t>CO</t>
    </r>
    <r>
      <rPr>
        <vertAlign val="subscript"/>
        <sz val="10"/>
        <rFont val="Times New Roman"/>
        <family val="1"/>
        <charset val="238"/>
      </rPr>
      <t>2</t>
    </r>
  </si>
  <si>
    <t xml:space="preserve">Tabela. Szacunkowa roczna emisja dwutlenku węgla do atmosfery ze środków transportu na  terenie Gminy Gorzyce w  [kg/rok] </t>
  </si>
  <si>
    <t>2 438 930</t>
  </si>
  <si>
    <t>18  615</t>
  </si>
  <si>
    <t>6  935</t>
  </si>
  <si>
    <t xml:space="preserve">Tabela. Szacunkowa roczna emisja CO, NMLZO, NOx, PM do atmosfery ze środków  transportu na  terenie Gminy Gorzyce [kg/rok] </t>
  </si>
  <si>
    <t>Źródło: opracowanie własne</t>
  </si>
  <si>
    <r>
      <t xml:space="preserve">Tabela. </t>
    </r>
    <r>
      <rPr>
        <sz val="12"/>
        <rFont val="Times New Roman"/>
        <family val="1"/>
        <charset val="238"/>
      </rPr>
      <t>Emisja z ciągników rolniczych na terenie Gminy Gorzyce [t]</t>
    </r>
  </si>
  <si>
    <t xml:space="preserve">178 GWh </t>
  </si>
  <si>
    <r>
      <t>emisja CO</t>
    </r>
    <r>
      <rPr>
        <vertAlign val="subscript"/>
        <sz val="10"/>
        <rFont val="Arial CE"/>
        <charset val="238"/>
      </rPr>
      <t>2</t>
    </r>
  </si>
  <si>
    <r>
      <t>Tabela 4.17. Końcowe zużycie energii i emisja CO</t>
    </r>
    <r>
      <rPr>
        <vertAlign val="sub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 xml:space="preserve"> w 2014 r. w Gminie Gorzyce</t>
    </r>
  </si>
  <si>
    <t>Elektr.</t>
  </si>
  <si>
    <t>Węgiel i jego pochodne</t>
  </si>
  <si>
    <t>Olej napędowy</t>
  </si>
  <si>
    <t>Działalność gospodarcza</t>
  </si>
  <si>
    <t>Źródło: Obliczenia własne.</t>
  </si>
  <si>
    <t>t/GJ</t>
  </si>
  <si>
    <r>
      <t>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/rok</t>
    </r>
  </si>
  <si>
    <t>olej nap.</t>
  </si>
  <si>
    <t>gęstość benyny</t>
  </si>
  <si>
    <t>masa</t>
  </si>
  <si>
    <t>t</t>
  </si>
  <si>
    <t>wartość opałowa</t>
  </si>
  <si>
    <r>
      <t>t/m</t>
    </r>
    <r>
      <rPr>
        <vertAlign val="superscript"/>
        <sz val="10"/>
        <rFont val="Times New Roman"/>
        <family val="1"/>
        <charset val="238"/>
      </rPr>
      <t>3</t>
    </r>
  </si>
  <si>
    <t>GJ/t</t>
  </si>
  <si>
    <t>energia finalna</t>
  </si>
  <si>
    <r>
      <t>współczynnik emisji CO</t>
    </r>
    <r>
      <rPr>
        <vertAlign val="subscript"/>
        <sz val="10"/>
        <rFont val="Times New Roman"/>
        <family val="1"/>
        <charset val="238"/>
      </rPr>
      <t>2</t>
    </r>
  </si>
  <si>
    <r>
      <t>emisja CO</t>
    </r>
    <r>
      <rPr>
        <vertAlign val="subscript"/>
        <sz val="10"/>
        <rFont val="Times New Roman"/>
        <family val="1"/>
        <charset val="238"/>
      </rPr>
      <t xml:space="preserve">2 </t>
    </r>
  </si>
  <si>
    <t>gęstość oleju napędowego</t>
  </si>
  <si>
    <t>olej napędowy</t>
  </si>
  <si>
    <t>Końcowe zużycie energii [GJ]</t>
  </si>
  <si>
    <r>
      <t>Emisja CO</t>
    </r>
    <r>
      <rPr>
        <vertAlign val="subscript"/>
        <sz val="8"/>
        <rFont val="Times New Roman"/>
        <family val="1"/>
        <charset val="238"/>
      </rPr>
      <t xml:space="preserve">2 </t>
    </r>
    <r>
      <rPr>
        <sz val="8"/>
        <rFont val="Times New Roman"/>
        <family val="1"/>
        <charset val="238"/>
      </rPr>
      <t>[t]</t>
    </r>
  </si>
  <si>
    <t>ogrzewnictwo</t>
  </si>
  <si>
    <t>cwu</t>
  </si>
  <si>
    <t>posiłki</t>
  </si>
  <si>
    <t>działalniośc gosp.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</si>
</sst>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"/>
    <numFmt numFmtId="166" formatCode="#,##0.0"/>
  </numFmts>
  <fonts count="3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vertAlign val="superscript"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vertAlign val="subscript"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bscript"/>
      <sz val="11"/>
      <name val="Times New Roman"/>
      <family val="1"/>
      <charset val="238"/>
    </font>
    <font>
      <sz val="10"/>
      <name val="Arial"/>
      <family val="2"/>
      <charset val="238"/>
    </font>
    <font>
      <b/>
      <vertAlign val="superscript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bscript"/>
      <sz val="10"/>
      <name val="Arial CE"/>
      <charset val="238"/>
    </font>
    <font>
      <sz val="8"/>
      <name val="Times New Roman"/>
      <family val="1"/>
      <charset val="238"/>
    </font>
    <font>
      <vertAlign val="subscript"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5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right" vertical="top" wrapText="1" indent="3"/>
    </xf>
    <xf numFmtId="0" fontId="1" fillId="0" borderId="1" xfId="0" applyFont="1" applyBorder="1" applyAlignment="1">
      <alignment horizontal="right" vertical="top" wrapText="1" indent="3"/>
    </xf>
    <xf numFmtId="3" fontId="1" fillId="0" borderId="1" xfId="0" applyNumberFormat="1" applyFont="1" applyBorder="1" applyAlignment="1">
      <alignment horizontal="right" wrapText="1" indent="3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3" fillId="2" borderId="2" xfId="0" applyFont="1" applyFill="1" applyBorder="1" applyAlignment="1">
      <alignment horizontal="justify" vertical="top" wrapText="1"/>
    </xf>
    <xf numFmtId="0" fontId="12" fillId="2" borderId="2" xfId="0" applyFont="1" applyFill="1" applyBorder="1" applyAlignment="1">
      <alignment horizontal="justify" vertical="top" wrapText="1"/>
    </xf>
    <xf numFmtId="0" fontId="12" fillId="0" borderId="0" xfId="0" applyFont="1"/>
    <xf numFmtId="0" fontId="13" fillId="2" borderId="5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3" fontId="0" fillId="0" borderId="0" xfId="0" applyNumberFormat="1"/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 indent="2"/>
    </xf>
    <xf numFmtId="3" fontId="5" fillId="0" borderId="1" xfId="0" applyNumberFormat="1" applyFont="1" applyBorder="1" applyAlignment="1">
      <alignment horizontal="right" vertical="top" wrapText="1" indent="3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0" fillId="0" borderId="1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2" fillId="0" borderId="1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20" fillId="0" borderId="1" xfId="0" applyFont="1" applyBorder="1" applyAlignment="1">
      <alignment horizontal="right" wrapText="1" indent="3"/>
    </xf>
    <xf numFmtId="3" fontId="5" fillId="0" borderId="2" xfId="0" applyNumberFormat="1" applyFont="1" applyBorder="1" applyAlignment="1">
      <alignment horizontal="right" vertical="top" wrapText="1" indent="3"/>
    </xf>
    <xf numFmtId="0" fontId="5" fillId="0" borderId="2" xfId="0" applyFont="1" applyBorder="1" applyAlignment="1">
      <alignment horizontal="right" vertical="top" wrapText="1" indent="3"/>
    </xf>
    <xf numFmtId="0" fontId="2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3" fillId="0" borderId="4" xfId="0" applyFont="1" applyBorder="1" applyAlignment="1">
      <alignment horizontal="right" wrapText="1" indent="3"/>
    </xf>
    <xf numFmtId="3" fontId="23" fillId="0" borderId="4" xfId="0" applyNumberFormat="1" applyFont="1" applyBorder="1" applyAlignment="1">
      <alignment horizontal="right" wrapText="1" indent="3"/>
    </xf>
    <xf numFmtId="0" fontId="23" fillId="0" borderId="1" xfId="0" applyFont="1" applyBorder="1" applyAlignment="1">
      <alignment horizontal="right" wrapText="1" indent="3"/>
    </xf>
    <xf numFmtId="3" fontId="23" fillId="0" borderId="1" xfId="0" applyNumberFormat="1" applyFont="1" applyBorder="1" applyAlignment="1">
      <alignment horizontal="right" wrapText="1" indent="3"/>
    </xf>
    <xf numFmtId="0" fontId="5" fillId="0" borderId="1" xfId="0" applyFont="1" applyBorder="1" applyAlignment="1">
      <alignment vertical="top" wrapText="1"/>
    </xf>
    <xf numFmtId="0" fontId="1" fillId="0" borderId="9" xfId="0" applyFont="1" applyBorder="1" applyAlignment="1"/>
    <xf numFmtId="0" fontId="5" fillId="0" borderId="3" xfId="0" applyFont="1" applyBorder="1" applyAlignment="1">
      <alignment horizontal="right" vertical="top" wrapText="1" indent="3"/>
    </xf>
    <xf numFmtId="3" fontId="5" fillId="0" borderId="2" xfId="0" applyNumberFormat="1" applyFont="1" applyBorder="1" applyAlignment="1">
      <alignment horizontal="right" wrapText="1" indent="3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26" fillId="0" borderId="1" xfId="0" applyFont="1" applyBorder="1" applyAlignment="1">
      <alignment horizontal="right" wrapText="1"/>
    </xf>
    <xf numFmtId="0" fontId="27" fillId="0" borderId="1" xfId="0" applyFont="1" applyBorder="1" applyAlignment="1">
      <alignment horizontal="right" wrapText="1"/>
    </xf>
    <xf numFmtId="3" fontId="24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vertical="top" wrapText="1"/>
    </xf>
    <xf numFmtId="3" fontId="27" fillId="0" borderId="1" xfId="0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3" fontId="29" fillId="0" borderId="1" xfId="0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right" wrapText="1"/>
    </xf>
    <xf numFmtId="0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/>
    <xf numFmtId="3" fontId="29" fillId="0" borderId="0" xfId="0" applyNumberFormat="1" applyFont="1"/>
    <xf numFmtId="0" fontId="2" fillId="0" borderId="8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 indent="3"/>
    </xf>
    <xf numFmtId="1" fontId="0" fillId="0" borderId="0" xfId="0" applyNumberFormat="1"/>
    <xf numFmtId="1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justify" vertical="top" wrapText="1"/>
    </xf>
    <xf numFmtId="1" fontId="3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justify" wrapText="1"/>
    </xf>
    <xf numFmtId="165" fontId="1" fillId="0" borderId="4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2" borderId="1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top" wrapText="1" indent="3"/>
    </xf>
    <xf numFmtId="3" fontId="5" fillId="0" borderId="2" xfId="0" applyNumberFormat="1" applyFont="1" applyBorder="1" applyAlignment="1">
      <alignment horizontal="right" vertical="top" wrapText="1" indent="3"/>
    </xf>
    <xf numFmtId="0" fontId="5" fillId="0" borderId="11" xfId="0" applyFont="1" applyBorder="1" applyAlignment="1">
      <alignment horizontal="right" vertical="top" wrapText="1" indent="3"/>
    </xf>
    <xf numFmtId="0" fontId="5" fillId="0" borderId="2" xfId="0" applyFont="1" applyBorder="1" applyAlignment="1">
      <alignment horizontal="right" vertical="top" wrapText="1" indent="3"/>
    </xf>
    <xf numFmtId="0" fontId="5" fillId="0" borderId="0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/>
    </xf>
    <xf numFmtId="0" fontId="13" fillId="2" borderId="6" xfId="0" applyFont="1" applyFill="1" applyBorder="1" applyAlignment="1">
      <alignment horizontal="justify" vertical="top" wrapText="1"/>
    </xf>
    <xf numFmtId="0" fontId="13" fillId="2" borderId="5" xfId="0" applyFont="1" applyFill="1" applyBorder="1" applyAlignment="1">
      <alignment horizontal="justify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3" fillId="2" borderId="11" xfId="0" applyFont="1" applyFill="1" applyBorder="1" applyAlignment="1">
      <alignment horizontal="justify" vertical="top" wrapText="1"/>
    </xf>
    <xf numFmtId="0" fontId="13" fillId="2" borderId="2" xfId="0" applyFont="1" applyFill="1" applyBorder="1" applyAlignment="1">
      <alignment horizontal="justify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right" wrapText="1"/>
    </xf>
    <xf numFmtId="0" fontId="24" fillId="0" borderId="2" xfId="0" applyFont="1" applyBorder="1" applyAlignment="1">
      <alignment horizontal="right" wrapText="1"/>
    </xf>
    <xf numFmtId="0" fontId="2" fillId="0" borderId="1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3" fontId="24" fillId="0" borderId="11" xfId="0" applyNumberFormat="1" applyFont="1" applyBorder="1" applyAlignment="1">
      <alignment horizontal="right" wrapText="1"/>
    </xf>
    <xf numFmtId="3" fontId="24" fillId="0" borderId="2" xfId="0" applyNumberFormat="1" applyFont="1" applyBorder="1" applyAlignment="1">
      <alignment horizontal="right" wrapText="1"/>
    </xf>
    <xf numFmtId="0" fontId="29" fillId="0" borderId="12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right" vertical="top" wrapText="1"/>
    </xf>
    <xf numFmtId="0" fontId="29" fillId="0" borderId="2" xfId="0" applyFont="1" applyBorder="1" applyAlignment="1">
      <alignment horizontal="right" vertical="top" wrapText="1"/>
    </xf>
    <xf numFmtId="3" fontId="29" fillId="0" borderId="11" xfId="0" applyNumberFormat="1" applyFont="1" applyBorder="1" applyAlignment="1">
      <alignment horizontal="right" vertical="top" wrapText="1"/>
    </xf>
    <xf numFmtId="3" fontId="29" fillId="0" borderId="2" xfId="0" applyNumberFormat="1" applyFont="1" applyBorder="1" applyAlignment="1">
      <alignment horizontal="right" vertical="top" wrapText="1"/>
    </xf>
    <xf numFmtId="0" fontId="29" fillId="0" borderId="9" xfId="0" applyFont="1" applyBorder="1" applyAlignment="1">
      <alignment horizontal="center"/>
    </xf>
    <xf numFmtId="0" fontId="29" fillId="0" borderId="11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F7" sqref="F7"/>
    </sheetView>
  </sheetViews>
  <sheetFormatPr defaultRowHeight="12.75"/>
  <sheetData>
    <row r="5" spans="2:2">
      <c r="B5" t="s">
        <v>158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24"/>
  <sheetViews>
    <sheetView workbookViewId="0">
      <selection activeCell="K12" sqref="K12"/>
    </sheetView>
  </sheetViews>
  <sheetFormatPr defaultRowHeight="12.75"/>
  <cols>
    <col min="1" max="1" width="27.5703125" customWidth="1"/>
    <col min="2" max="2" width="20.42578125" customWidth="1"/>
    <col min="3" max="3" width="18.7109375" customWidth="1"/>
    <col min="4" max="4" width="14" bestFit="1" customWidth="1"/>
    <col min="5" max="5" width="13.7109375" customWidth="1"/>
    <col min="6" max="6" width="13" customWidth="1"/>
  </cols>
  <sheetData>
    <row r="3" spans="1:12" ht="16.5" thickBot="1">
      <c r="A3" s="105" t="s">
        <v>107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24.75" thickBot="1">
      <c r="A4" s="120" t="s">
        <v>0</v>
      </c>
      <c r="B4" s="114" t="s">
        <v>102</v>
      </c>
      <c r="C4" s="115"/>
      <c r="D4" s="114" t="s">
        <v>103</v>
      </c>
      <c r="E4" s="115"/>
      <c r="F4" s="114" t="s">
        <v>1</v>
      </c>
      <c r="G4" s="115"/>
      <c r="H4" s="114" t="s">
        <v>104</v>
      </c>
      <c r="I4" s="115"/>
      <c r="J4" s="114" t="s">
        <v>2</v>
      </c>
      <c r="K4" s="115"/>
      <c r="L4" s="28" t="s">
        <v>3</v>
      </c>
    </row>
    <row r="5" spans="1:12" ht="13.5" thickBot="1">
      <c r="A5" s="121"/>
      <c r="B5" s="114" t="s">
        <v>5</v>
      </c>
      <c r="C5" s="123"/>
      <c r="D5" s="123"/>
      <c r="E5" s="123"/>
      <c r="F5" s="123"/>
      <c r="G5" s="123"/>
      <c r="H5" s="123"/>
      <c r="I5" s="123"/>
      <c r="J5" s="123"/>
      <c r="K5" s="115"/>
      <c r="L5" s="29" t="s">
        <v>4</v>
      </c>
    </row>
    <row r="6" spans="1:12" ht="13.5" thickBot="1">
      <c r="A6" s="122"/>
      <c r="B6" s="31" t="s">
        <v>196</v>
      </c>
      <c r="C6" s="31" t="s">
        <v>6</v>
      </c>
      <c r="D6" s="31" t="s">
        <v>196</v>
      </c>
      <c r="E6" s="31" t="s">
        <v>6</v>
      </c>
      <c r="F6" s="31" t="s">
        <v>196</v>
      </c>
      <c r="G6" s="31" t="s">
        <v>6</v>
      </c>
      <c r="H6" s="31" t="s">
        <v>196</v>
      </c>
      <c r="I6" s="31" t="s">
        <v>6</v>
      </c>
      <c r="J6" s="31" t="s">
        <v>196</v>
      </c>
      <c r="K6" s="31" t="s">
        <v>6</v>
      </c>
      <c r="L6" s="30"/>
    </row>
    <row r="7" spans="1:12" ht="13.5" thickBot="1">
      <c r="A7" s="32" t="s">
        <v>7</v>
      </c>
      <c r="B7" s="90">
        <v>1.1E-5</v>
      </c>
      <c r="C7" s="2">
        <v>0.15</v>
      </c>
      <c r="D7" s="2">
        <v>8.5000000000000006E-5</v>
      </c>
      <c r="E7" s="2">
        <v>1.19</v>
      </c>
      <c r="F7" s="89">
        <v>2.3999999999999998E-3</v>
      </c>
      <c r="G7" s="2">
        <v>33.6</v>
      </c>
      <c r="H7" s="2">
        <v>0</v>
      </c>
      <c r="I7" s="3">
        <v>1484</v>
      </c>
      <c r="J7" s="2">
        <v>3.4999999999999997E-5</v>
      </c>
      <c r="K7" s="2">
        <v>0.49</v>
      </c>
      <c r="L7" s="2">
        <v>14</v>
      </c>
    </row>
    <row r="8" spans="1:12" ht="13.5" thickBot="1">
      <c r="A8" s="32" t="s">
        <v>8</v>
      </c>
      <c r="B8" s="90">
        <v>6.4999999999999997E-4</v>
      </c>
      <c r="C8" s="2">
        <v>14.95</v>
      </c>
      <c r="D8" s="2">
        <v>1.55E-4</v>
      </c>
      <c r="E8" s="2">
        <v>3.57</v>
      </c>
      <c r="F8" s="89">
        <v>4.7000000000000002E-3</v>
      </c>
      <c r="G8" s="2">
        <v>108.1</v>
      </c>
      <c r="H8" s="2">
        <v>9.5000000000000001E-2</v>
      </c>
      <c r="I8" s="3">
        <v>2185</v>
      </c>
      <c r="J8" s="2">
        <v>1.6000000000000001E-4</v>
      </c>
      <c r="K8" s="2">
        <v>3.68</v>
      </c>
      <c r="L8" s="2">
        <v>23</v>
      </c>
    </row>
    <row r="9" spans="1:12" ht="13.5" thickBot="1">
      <c r="A9" s="32" t="s">
        <v>9</v>
      </c>
      <c r="B9" s="90">
        <v>7.4999999999999993E-5</v>
      </c>
      <c r="C9" s="2">
        <v>3.01</v>
      </c>
      <c r="D9" s="2">
        <v>9.5000000000000005E-5</v>
      </c>
      <c r="E9" s="2">
        <v>3.82</v>
      </c>
      <c r="F9" s="2">
        <v>6.0000000000000002E-6</v>
      </c>
      <c r="G9" s="2">
        <v>0.2</v>
      </c>
      <c r="H9" s="2">
        <v>7.5999999999999998E-2</v>
      </c>
      <c r="I9" s="2" t="s">
        <v>10</v>
      </c>
      <c r="J9" s="2">
        <v>3.0000000000000001E-6</v>
      </c>
      <c r="K9" s="2">
        <v>0.12</v>
      </c>
      <c r="L9" s="2">
        <v>40.200000000000003</v>
      </c>
    </row>
    <row r="10" spans="1:12" ht="13.5" thickBot="1">
      <c r="A10" s="32" t="s">
        <v>11</v>
      </c>
      <c r="B10" s="90">
        <v>9.9999999999999995E-7</v>
      </c>
      <c r="C10" s="2">
        <v>0.05</v>
      </c>
      <c r="D10" s="2">
        <v>6.0000000000000002E-5</v>
      </c>
      <c r="E10" s="2">
        <v>2.83</v>
      </c>
      <c r="F10" s="2">
        <v>4.0000000000000003E-5</v>
      </c>
      <c r="G10" s="2">
        <v>1.9</v>
      </c>
      <c r="H10" s="2">
        <v>6.4000000000000001E-2</v>
      </c>
      <c r="I10" s="3">
        <v>3021</v>
      </c>
      <c r="J10" s="2">
        <v>4.9999999999999998E-7</v>
      </c>
      <c r="K10" s="2">
        <v>0.02</v>
      </c>
      <c r="L10" s="2">
        <v>47.2</v>
      </c>
    </row>
    <row r="11" spans="1:12" ht="14.25" thickBot="1">
      <c r="A11" s="32" t="s">
        <v>105</v>
      </c>
      <c r="B11" s="90">
        <v>9.9999999999999995E-7</v>
      </c>
      <c r="C11" s="2">
        <v>0.05</v>
      </c>
      <c r="D11" s="2">
        <v>5.0000000000000002E-5</v>
      </c>
      <c r="E11" s="2">
        <v>2.5099999999999998</v>
      </c>
      <c r="F11" s="2">
        <v>4.0000000000000003E-5</v>
      </c>
      <c r="G11" s="2">
        <v>1.9</v>
      </c>
      <c r="H11" s="2">
        <v>5.6000000000000001E-2</v>
      </c>
      <c r="I11" s="3">
        <v>2721</v>
      </c>
      <c r="J11" s="2">
        <v>4.9999999999999998E-7</v>
      </c>
      <c r="K11" s="2">
        <v>0.02</v>
      </c>
      <c r="L11" s="2" t="s">
        <v>106</v>
      </c>
    </row>
    <row r="12" spans="1:12" ht="13.5" thickBot="1">
      <c r="A12" s="32" t="s">
        <v>99</v>
      </c>
      <c r="B12" s="90">
        <v>8.6799999999999996E-4</v>
      </c>
      <c r="C12" s="2" t="s">
        <v>86</v>
      </c>
      <c r="D12" s="2">
        <v>3.86E-4</v>
      </c>
      <c r="E12" s="2" t="s">
        <v>86</v>
      </c>
      <c r="F12" s="2">
        <v>0</v>
      </c>
      <c r="G12" s="2" t="s">
        <v>86</v>
      </c>
      <c r="H12" s="2">
        <v>0.33100000000000002</v>
      </c>
      <c r="I12" s="2" t="s">
        <v>86</v>
      </c>
      <c r="J12" s="2">
        <v>3.1999999999999999E-5</v>
      </c>
      <c r="K12" s="2">
        <v>0</v>
      </c>
      <c r="L12" s="2" t="s">
        <v>86</v>
      </c>
    </row>
    <row r="13" spans="1:12" ht="13.5" thickBot="1">
      <c r="A13" s="32" t="s">
        <v>12</v>
      </c>
      <c r="B13" s="90">
        <v>0</v>
      </c>
      <c r="C13" s="2">
        <v>0</v>
      </c>
      <c r="D13" s="2">
        <v>5.5000000000000002E-5</v>
      </c>
      <c r="E13" s="2">
        <v>2.38</v>
      </c>
      <c r="F13" s="2">
        <v>6.4999999999999994E-5</v>
      </c>
      <c r="G13" s="2">
        <v>2.8</v>
      </c>
      <c r="H13" s="2">
        <v>7.2999999999999995E-2</v>
      </c>
      <c r="I13" s="3">
        <v>3161</v>
      </c>
      <c r="J13" s="2">
        <v>3.9999999999999998E-6</v>
      </c>
      <c r="K13" s="2">
        <v>0.17</v>
      </c>
      <c r="L13" s="2">
        <v>43.3</v>
      </c>
    </row>
    <row r="14" spans="1:12" ht="27.75" customHeight="1" thickBot="1">
      <c r="A14" s="32" t="s">
        <v>13</v>
      </c>
      <c r="B14" s="90">
        <v>0</v>
      </c>
      <c r="C14" s="2">
        <v>0</v>
      </c>
      <c r="D14" s="2">
        <v>6.4999999999999994E-5</v>
      </c>
      <c r="E14" s="2">
        <v>2.91</v>
      </c>
      <c r="F14" s="2">
        <v>3.3E-4</v>
      </c>
      <c r="G14" s="2">
        <v>14.8</v>
      </c>
      <c r="H14" s="2">
        <v>6.9000000000000006E-2</v>
      </c>
      <c r="I14" s="3">
        <v>3091</v>
      </c>
      <c r="J14" s="2">
        <v>3.0000000000000001E-6</v>
      </c>
      <c r="K14" s="2">
        <v>0.16</v>
      </c>
      <c r="L14" s="2">
        <v>44.8</v>
      </c>
    </row>
    <row r="15" spans="1:12">
      <c r="A15" s="106" t="s">
        <v>14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7" spans="1:5" ht="15" thickBot="1">
      <c r="A17" s="133" t="s">
        <v>108</v>
      </c>
      <c r="B17" s="133"/>
      <c r="C17" s="133"/>
      <c r="D17" s="133"/>
      <c r="E17" s="133"/>
    </row>
    <row r="18" spans="1:5" ht="36.75" customHeight="1" thickBot="1">
      <c r="A18" s="138" t="s">
        <v>43</v>
      </c>
      <c r="B18" s="140" t="s">
        <v>44</v>
      </c>
      <c r="C18" s="141"/>
      <c r="D18" s="141"/>
      <c r="E18" s="142"/>
    </row>
    <row r="19" spans="1:5" ht="17.25" thickBot="1">
      <c r="A19" s="139"/>
      <c r="B19" s="25" t="s">
        <v>1</v>
      </c>
      <c r="C19" s="25" t="s">
        <v>100</v>
      </c>
      <c r="D19" s="25" t="s">
        <v>45</v>
      </c>
      <c r="E19" s="25" t="s">
        <v>46</v>
      </c>
    </row>
    <row r="20" spans="1:5" ht="29.25" thickBot="1">
      <c r="A20" s="21" t="s">
        <v>47</v>
      </c>
      <c r="B20" s="7">
        <v>230</v>
      </c>
      <c r="C20" s="7">
        <v>44</v>
      </c>
      <c r="D20" s="7">
        <v>34.1</v>
      </c>
      <c r="E20" s="7">
        <v>0</v>
      </c>
    </row>
    <row r="21" spans="1:5" ht="53.25" customHeight="1" thickBot="1">
      <c r="A21" s="138" t="s">
        <v>48</v>
      </c>
      <c r="B21" s="136">
        <v>18</v>
      </c>
      <c r="C21" s="136">
        <v>4</v>
      </c>
      <c r="D21" s="136">
        <v>18.8</v>
      </c>
      <c r="E21" s="136">
        <v>6</v>
      </c>
    </row>
    <row r="22" spans="1:5" ht="13.5" hidden="1" thickBot="1">
      <c r="A22" s="139"/>
      <c r="B22" s="137"/>
      <c r="C22" s="137"/>
      <c r="D22" s="137"/>
      <c r="E22" s="137"/>
    </row>
    <row r="23" spans="1:5" ht="51" customHeight="1">
      <c r="A23" s="138" t="s">
        <v>49</v>
      </c>
      <c r="B23" s="136">
        <v>32.5</v>
      </c>
      <c r="C23" s="136">
        <v>12.5</v>
      </c>
      <c r="D23" s="136">
        <v>53</v>
      </c>
      <c r="E23" s="136">
        <v>6</v>
      </c>
    </row>
    <row r="24" spans="1:5" ht="13.5" thickBot="1">
      <c r="A24" s="139"/>
      <c r="B24" s="137"/>
      <c r="C24" s="137"/>
      <c r="D24" s="137"/>
      <c r="E24" s="137"/>
    </row>
    <row r="25" spans="1:5" ht="15.75">
      <c r="A25" s="117" t="s">
        <v>50</v>
      </c>
      <c r="B25" s="117"/>
      <c r="C25" s="117"/>
      <c r="D25" s="117"/>
    </row>
    <row r="26" spans="1:5" ht="18.75">
      <c r="A26" s="119" t="s">
        <v>51</v>
      </c>
      <c r="B26" s="119"/>
      <c r="C26" s="119"/>
      <c r="D26" s="119"/>
      <c r="E26" s="119"/>
    </row>
    <row r="29" spans="1:5" ht="16.5" thickBot="1">
      <c r="A29" s="23" t="s">
        <v>169</v>
      </c>
    </row>
    <row r="30" spans="1:5" ht="12.75" customHeight="1">
      <c r="A30" s="134" t="s">
        <v>15</v>
      </c>
      <c r="B30" s="143" t="s">
        <v>101</v>
      </c>
      <c r="C30" s="144"/>
      <c r="D30" s="144"/>
      <c r="E30" s="145"/>
    </row>
    <row r="31" spans="1:5" ht="21.75" customHeight="1" thickBot="1">
      <c r="A31" s="135"/>
      <c r="B31" s="146"/>
      <c r="C31" s="147"/>
      <c r="D31" s="147"/>
      <c r="E31" s="148"/>
    </row>
    <row r="32" spans="1:5" ht="15.75" customHeight="1" thickBot="1">
      <c r="A32" s="24" t="s">
        <v>16</v>
      </c>
      <c r="B32" s="127" t="s">
        <v>17</v>
      </c>
      <c r="C32" s="127"/>
      <c r="D32" s="127"/>
      <c r="E32" s="127"/>
    </row>
    <row r="33" spans="1:6" ht="15.75" thickBot="1">
      <c r="A33" s="24" t="s">
        <v>18</v>
      </c>
      <c r="B33" s="128" t="s">
        <v>19</v>
      </c>
      <c r="C33" s="128"/>
      <c r="D33" s="128"/>
      <c r="E33" s="128"/>
    </row>
    <row r="34" spans="1:6" ht="15.75" thickBot="1">
      <c r="A34" s="24" t="s">
        <v>20</v>
      </c>
      <c r="B34" s="128" t="s">
        <v>21</v>
      </c>
      <c r="C34" s="128"/>
      <c r="D34" s="128"/>
      <c r="E34" s="128"/>
    </row>
    <row r="35" spans="1:6" ht="15.75" thickBot="1">
      <c r="A35" s="24" t="s">
        <v>22</v>
      </c>
      <c r="B35" s="128" t="s">
        <v>23</v>
      </c>
      <c r="C35" s="128"/>
      <c r="D35" s="128"/>
      <c r="E35" s="128"/>
    </row>
    <row r="36" spans="1:6" ht="15.75" thickBot="1">
      <c r="A36" s="24" t="s">
        <v>24</v>
      </c>
      <c r="B36" s="128" t="s">
        <v>25</v>
      </c>
      <c r="C36" s="128"/>
      <c r="D36" s="128"/>
      <c r="E36" s="128"/>
    </row>
    <row r="37" spans="1:6" ht="15.75">
      <c r="A37" s="130" t="s">
        <v>26</v>
      </c>
      <c r="B37" s="130"/>
      <c r="C37" s="130"/>
    </row>
    <row r="40" spans="1:6" ht="44.25" customHeight="1" thickBot="1">
      <c r="A40" s="129" t="s">
        <v>109</v>
      </c>
      <c r="B40" s="129"/>
      <c r="C40" s="129"/>
      <c r="D40" s="129"/>
      <c r="E40" s="129"/>
      <c r="F40" s="129"/>
    </row>
    <row r="41" spans="1:6" ht="51" customHeight="1">
      <c r="A41" s="131" t="s">
        <v>15</v>
      </c>
      <c r="B41" s="124" t="s">
        <v>27</v>
      </c>
      <c r="C41" s="124" t="s">
        <v>92</v>
      </c>
      <c r="D41" s="124" t="s">
        <v>93</v>
      </c>
      <c r="E41" s="124" t="s">
        <v>94</v>
      </c>
      <c r="F41" s="124" t="s">
        <v>95</v>
      </c>
    </row>
    <row r="42" spans="1:6" ht="1.5" customHeight="1" thickBot="1">
      <c r="A42" s="132"/>
      <c r="B42" s="125"/>
      <c r="C42" s="125"/>
      <c r="D42" s="125"/>
      <c r="E42" s="125"/>
      <c r="F42" s="125"/>
    </row>
    <row r="43" spans="1:6" ht="16.5" thickBot="1">
      <c r="A43" s="21" t="s">
        <v>16</v>
      </c>
      <c r="B43" s="34">
        <v>11</v>
      </c>
      <c r="C43" s="35">
        <v>13.1</v>
      </c>
      <c r="D43" s="35">
        <v>494</v>
      </c>
      <c r="E43" s="35">
        <v>67.8</v>
      </c>
      <c r="F43" s="36">
        <v>33503</v>
      </c>
    </row>
    <row r="44" spans="1:6" ht="16.5" thickBot="1">
      <c r="A44" s="21" t="s">
        <v>18</v>
      </c>
      <c r="B44" s="37">
        <v>28</v>
      </c>
      <c r="C44" s="8">
        <v>33.299999999999997</v>
      </c>
      <c r="D44" s="9">
        <v>1255</v>
      </c>
      <c r="E44" s="8">
        <v>85.9</v>
      </c>
      <c r="F44" s="9">
        <v>107811</v>
      </c>
    </row>
    <row r="45" spans="1:6" ht="16.5" thickBot="1">
      <c r="A45" s="21" t="s">
        <v>28</v>
      </c>
      <c r="B45" s="37">
        <v>9</v>
      </c>
      <c r="C45" s="8">
        <v>10.7</v>
      </c>
      <c r="D45" s="8">
        <v>403</v>
      </c>
      <c r="E45" s="8">
        <v>78.2</v>
      </c>
      <c r="F45" s="9">
        <v>31496</v>
      </c>
    </row>
    <row r="46" spans="1:6" ht="16.5" thickBot="1">
      <c r="A46" s="22" t="s">
        <v>22</v>
      </c>
      <c r="B46" s="37">
        <v>10</v>
      </c>
      <c r="C46" s="8">
        <v>11.9</v>
      </c>
      <c r="D46" s="8">
        <v>448</v>
      </c>
      <c r="E46" s="8">
        <v>91.1</v>
      </c>
      <c r="F46" s="9">
        <v>40801</v>
      </c>
    </row>
    <row r="47" spans="1:6" ht="16.5" thickBot="1">
      <c r="A47" s="22" t="s">
        <v>24</v>
      </c>
      <c r="B47" s="37">
        <v>26</v>
      </c>
      <c r="C47" s="8">
        <v>31</v>
      </c>
      <c r="D47" s="9">
        <v>1165</v>
      </c>
      <c r="E47" s="8">
        <v>84.6</v>
      </c>
      <c r="F47" s="9">
        <v>98575</v>
      </c>
    </row>
    <row r="48" spans="1:6" ht="16.5" thickBot="1">
      <c r="A48" s="22" t="s">
        <v>29</v>
      </c>
      <c r="B48" s="37">
        <v>84</v>
      </c>
      <c r="C48" s="8">
        <v>100</v>
      </c>
      <c r="D48" s="9">
        <v>3765</v>
      </c>
      <c r="E48" s="8">
        <v>82.9</v>
      </c>
      <c r="F48" s="9">
        <v>312186</v>
      </c>
    </row>
    <row r="49" spans="1:10" ht="17.25" customHeight="1">
      <c r="A49" s="117" t="s">
        <v>110</v>
      </c>
      <c r="B49" s="117"/>
      <c r="C49" s="117"/>
      <c r="D49" s="117"/>
      <c r="E49" s="117"/>
    </row>
    <row r="51" spans="1:10" ht="15.75">
      <c r="B51" s="5"/>
    </row>
    <row r="52" spans="1:10" ht="15.75">
      <c r="B52" s="5"/>
      <c r="J52" s="1"/>
    </row>
    <row r="53" spans="1:10" ht="16.5" thickBot="1">
      <c r="A53" s="126" t="s">
        <v>171</v>
      </c>
      <c r="B53" s="126"/>
      <c r="C53" s="126"/>
      <c r="D53" s="126"/>
      <c r="E53" s="126"/>
    </row>
    <row r="54" spans="1:10" ht="82.5" thickBot="1">
      <c r="A54" s="26" t="s">
        <v>30</v>
      </c>
      <c r="B54" s="27" t="s">
        <v>160</v>
      </c>
      <c r="C54" s="27" t="s">
        <v>159</v>
      </c>
      <c r="D54" s="27" t="s">
        <v>96</v>
      </c>
      <c r="E54" s="27" t="s">
        <v>97</v>
      </c>
    </row>
    <row r="55" spans="1:10" ht="13.5" thickBot="1">
      <c r="A55" s="38" t="s">
        <v>16</v>
      </c>
      <c r="B55" s="62">
        <v>295</v>
      </c>
      <c r="C55" s="63">
        <v>33503</v>
      </c>
      <c r="D55" s="64" t="s">
        <v>161</v>
      </c>
      <c r="E55" s="65">
        <v>35580</v>
      </c>
    </row>
    <row r="56" spans="1:10" ht="13.5" thickBot="1">
      <c r="A56" s="38" t="s">
        <v>18</v>
      </c>
      <c r="B56" s="61">
        <v>260</v>
      </c>
      <c r="C56" s="20">
        <v>107811</v>
      </c>
      <c r="D56" s="66" t="s">
        <v>162</v>
      </c>
      <c r="E56" s="67">
        <v>100911</v>
      </c>
    </row>
    <row r="57" spans="1:10" ht="13.5" thickBot="1">
      <c r="A57" s="38" t="s">
        <v>20</v>
      </c>
      <c r="B57" s="61">
        <v>180</v>
      </c>
      <c r="C57" s="20">
        <v>31496</v>
      </c>
      <c r="D57" s="66" t="s">
        <v>163</v>
      </c>
      <c r="E57" s="67">
        <v>20409</v>
      </c>
    </row>
    <row r="58" spans="1:10" ht="13.5" thickBot="1">
      <c r="A58" s="38" t="s">
        <v>22</v>
      </c>
      <c r="B58" s="61">
        <v>140</v>
      </c>
      <c r="C58" s="20">
        <v>40801</v>
      </c>
      <c r="D58" s="66" t="s">
        <v>164</v>
      </c>
      <c r="E58" s="67">
        <v>20564</v>
      </c>
    </row>
    <row r="59" spans="1:10" ht="13.5" thickBot="1">
      <c r="A59" s="38" t="s">
        <v>24</v>
      </c>
      <c r="B59" s="61">
        <v>105</v>
      </c>
      <c r="C59" s="20">
        <v>98575</v>
      </c>
      <c r="D59" s="66" t="s">
        <v>165</v>
      </c>
      <c r="E59" s="67">
        <v>37261</v>
      </c>
    </row>
    <row r="60" spans="1:10" ht="16.5" thickBot="1">
      <c r="A60" s="38" t="s">
        <v>29</v>
      </c>
      <c r="B60" s="61"/>
      <c r="C60" s="20">
        <v>312186</v>
      </c>
      <c r="D60" s="66" t="s">
        <v>166</v>
      </c>
      <c r="E60" s="67">
        <v>214725</v>
      </c>
      <c r="G60" s="1"/>
    </row>
    <row r="61" spans="1:10" ht="15.75">
      <c r="A61" s="117" t="s">
        <v>110</v>
      </c>
      <c r="B61" s="117"/>
      <c r="C61" s="117"/>
      <c r="D61" s="117"/>
      <c r="E61" s="117"/>
    </row>
    <row r="65" spans="1:4" ht="36.75" customHeight="1" thickBot="1">
      <c r="A65" s="105" t="s">
        <v>172</v>
      </c>
      <c r="B65" s="105"/>
      <c r="C65" s="105"/>
      <c r="D65" s="105"/>
    </row>
    <row r="66" spans="1:4" ht="15.75" thickBot="1">
      <c r="A66" s="40" t="s">
        <v>34</v>
      </c>
      <c r="B66" s="41" t="s">
        <v>35</v>
      </c>
      <c r="C66" s="41" t="s">
        <v>111</v>
      </c>
    </row>
    <row r="67" spans="1:4" ht="15.75" thickBot="1">
      <c r="A67" s="42" t="s">
        <v>36</v>
      </c>
      <c r="B67" s="68" t="s">
        <v>112</v>
      </c>
      <c r="C67" s="43">
        <v>62270</v>
      </c>
    </row>
    <row r="68" spans="1:4" ht="15.75" thickBot="1">
      <c r="A68" s="42" t="s">
        <v>37</v>
      </c>
      <c r="B68" s="10" t="s">
        <v>32</v>
      </c>
      <c r="C68" s="43">
        <v>119172</v>
      </c>
    </row>
    <row r="69" spans="1:4" ht="15.75" thickBot="1">
      <c r="A69" s="42" t="s">
        <v>38</v>
      </c>
      <c r="B69" s="10" t="s">
        <v>33</v>
      </c>
      <c r="C69" s="43">
        <v>31135</v>
      </c>
    </row>
    <row r="70" spans="1:4" ht="15.75" thickBot="1">
      <c r="A70" s="42" t="s">
        <v>39</v>
      </c>
      <c r="B70" s="10" t="s">
        <v>113</v>
      </c>
      <c r="C70" s="43">
        <v>2148</v>
      </c>
    </row>
    <row r="71" spans="1:4" ht="15.75" thickBot="1">
      <c r="A71" s="42" t="s">
        <v>40</v>
      </c>
      <c r="B71" s="10" t="s">
        <v>29</v>
      </c>
      <c r="C71" s="43">
        <v>214725</v>
      </c>
    </row>
    <row r="72" spans="1:4">
      <c r="A72" t="s">
        <v>110</v>
      </c>
    </row>
    <row r="73" spans="1:4" ht="34.5" customHeight="1">
      <c r="A73" s="118"/>
      <c r="B73" s="118"/>
      <c r="C73" s="118"/>
      <c r="D73" s="118"/>
    </row>
    <row r="74" spans="1:4" ht="16.5" thickBot="1">
      <c r="A74" s="105" t="s">
        <v>167</v>
      </c>
      <c r="B74" s="105"/>
      <c r="C74" s="105"/>
      <c r="D74" s="105"/>
    </row>
    <row r="75" spans="1:4" ht="15.75" thickBot="1">
      <c r="A75" s="40" t="s">
        <v>34</v>
      </c>
      <c r="B75" s="41" t="s">
        <v>35</v>
      </c>
      <c r="C75" s="41" t="s">
        <v>111</v>
      </c>
    </row>
    <row r="76" spans="1:4" ht="15.75" thickBot="1">
      <c r="A76" s="42" t="s">
        <v>36</v>
      </c>
      <c r="B76" s="68" t="s">
        <v>112</v>
      </c>
      <c r="C76" s="43">
        <v>17603</v>
      </c>
    </row>
    <row r="77" spans="1:4" ht="15.75" thickBot="1">
      <c r="A77" s="42" t="s">
        <v>37</v>
      </c>
      <c r="B77" s="10" t="s">
        <v>32</v>
      </c>
      <c r="C77" s="11">
        <v>0</v>
      </c>
    </row>
    <row r="78" spans="1:4" ht="15.75" thickBot="1">
      <c r="A78" s="42" t="s">
        <v>38</v>
      </c>
      <c r="B78" s="10" t="s">
        <v>33</v>
      </c>
      <c r="C78" s="11">
        <v>0</v>
      </c>
    </row>
    <row r="79" spans="1:4" ht="15.75" thickBot="1">
      <c r="A79" s="42" t="s">
        <v>39</v>
      </c>
      <c r="B79" s="10" t="s">
        <v>113</v>
      </c>
      <c r="C79" s="11">
        <v>70</v>
      </c>
    </row>
    <row r="80" spans="1:4" ht="15.75" thickBot="1">
      <c r="A80" s="42" t="s">
        <v>40</v>
      </c>
      <c r="B80" s="10" t="s">
        <v>29</v>
      </c>
      <c r="C80" s="43">
        <v>17673</v>
      </c>
    </row>
    <row r="81" spans="1:3" ht="13.5" thickBot="1">
      <c r="A81" t="s">
        <v>110</v>
      </c>
    </row>
    <row r="82" spans="1:3">
      <c r="A82" s="106"/>
      <c r="B82" s="106"/>
      <c r="C82" s="106"/>
    </row>
    <row r="84" spans="1:3" ht="30" customHeight="1">
      <c r="A84" s="113" t="s">
        <v>128</v>
      </c>
      <c r="B84" s="113"/>
      <c r="C84" s="1" t="s">
        <v>173</v>
      </c>
    </row>
    <row r="85" spans="1:3" ht="15">
      <c r="A85" s="113" t="s">
        <v>129</v>
      </c>
      <c r="B85" s="113"/>
      <c r="C85" s="33" t="s">
        <v>174</v>
      </c>
    </row>
    <row r="87" spans="1:3" ht="15.75">
      <c r="A87" s="116"/>
      <c r="B87" s="116"/>
      <c r="C87" s="116"/>
    </row>
    <row r="89" spans="1:3" ht="13.5" thickBot="1"/>
    <row r="90" spans="1:3" ht="16.5" thickBot="1">
      <c r="A90" s="107" t="s">
        <v>176</v>
      </c>
      <c r="B90" s="108"/>
    </row>
    <row r="91" spans="1:3" ht="16.5" thickBot="1">
      <c r="A91" s="44" t="s">
        <v>0</v>
      </c>
      <c r="B91" s="45" t="s">
        <v>119</v>
      </c>
    </row>
    <row r="92" spans="1:3" ht="16.5" thickBot="1">
      <c r="A92" s="46" t="s">
        <v>105</v>
      </c>
      <c r="B92" s="9">
        <v>540000</v>
      </c>
    </row>
    <row r="93" spans="1:3" ht="16.5" thickBot="1">
      <c r="A93" s="46" t="s">
        <v>99</v>
      </c>
      <c r="B93" s="9">
        <v>612000</v>
      </c>
    </row>
    <row r="94" spans="1:3" ht="16.5" thickBot="1">
      <c r="A94" s="46" t="s">
        <v>42</v>
      </c>
      <c r="B94" s="9">
        <v>46000</v>
      </c>
    </row>
    <row r="95" spans="1:3" ht="16.5" thickBot="1">
      <c r="A95" s="46" t="s">
        <v>9</v>
      </c>
      <c r="B95" s="9">
        <v>40200</v>
      </c>
    </row>
    <row r="96" spans="1:3" ht="16.5" thickBot="1">
      <c r="A96" s="46" t="s">
        <v>29</v>
      </c>
      <c r="B96" s="8" t="s">
        <v>175</v>
      </c>
    </row>
    <row r="97" spans="1:2" ht="16.5" thickBot="1">
      <c r="A97" s="22"/>
      <c r="B97" s="12"/>
    </row>
    <row r="98" spans="1:2" ht="16.5" thickBot="1">
      <c r="A98" s="22"/>
      <c r="B98" s="13"/>
    </row>
    <row r="99" spans="1:2" ht="15.75">
      <c r="A99" s="5"/>
    </row>
    <row r="100" spans="1:2" ht="16.5" thickBot="1">
      <c r="A100" s="69" t="s">
        <v>168</v>
      </c>
      <c r="B100" s="69"/>
    </row>
    <row r="101" spans="1:2" ht="32.25" thickBot="1">
      <c r="A101" s="44" t="s">
        <v>52</v>
      </c>
      <c r="B101" s="47" t="s">
        <v>53</v>
      </c>
    </row>
    <row r="102" spans="1:2" ht="15.75" thickBot="1">
      <c r="A102" s="6" t="s">
        <v>54</v>
      </c>
      <c r="B102" s="70">
        <v>51</v>
      </c>
    </row>
    <row r="103" spans="1:2" ht="15.75" thickBot="1">
      <c r="A103" s="6" t="s">
        <v>55</v>
      </c>
      <c r="B103" s="59">
        <v>6682</v>
      </c>
    </row>
    <row r="104" spans="1:2" ht="15">
      <c r="A104" s="48" t="s">
        <v>125</v>
      </c>
      <c r="B104" s="109">
        <v>724</v>
      </c>
    </row>
    <row r="105" spans="1:2" ht="15.75" thickBot="1">
      <c r="A105" s="6" t="s">
        <v>126</v>
      </c>
      <c r="B105" s="110"/>
    </row>
    <row r="106" spans="1:2" ht="30.75" thickBot="1">
      <c r="A106" s="6" t="s">
        <v>56</v>
      </c>
      <c r="B106" s="11">
        <v>305</v>
      </c>
    </row>
    <row r="107" spans="1:2" ht="30.75" thickBot="1">
      <c r="A107" s="6" t="s">
        <v>57</v>
      </c>
      <c r="B107" s="70">
        <v>739</v>
      </c>
    </row>
    <row r="108" spans="1:2" ht="15.75" thickBot="1">
      <c r="A108" s="6" t="s">
        <v>58</v>
      </c>
      <c r="B108" s="60">
        <v>82</v>
      </c>
    </row>
    <row r="109" spans="1:2" ht="15.75" thickBot="1">
      <c r="A109" s="6" t="s">
        <v>59</v>
      </c>
      <c r="B109" s="60">
        <v>10</v>
      </c>
    </row>
    <row r="110" spans="1:2" ht="15.75" thickBot="1">
      <c r="A110" s="6" t="s">
        <v>60</v>
      </c>
      <c r="B110" s="71">
        <v>8593</v>
      </c>
    </row>
    <row r="111" spans="1:2">
      <c r="A111" s="106" t="s">
        <v>127</v>
      </c>
      <c r="B111" s="106"/>
    </row>
    <row r="112" spans="1:2" ht="15.75">
      <c r="A112" s="5"/>
    </row>
    <row r="113" spans="1:2" ht="16.5" thickBot="1">
      <c r="A113" s="69" t="s">
        <v>170</v>
      </c>
      <c r="B113" s="69"/>
    </row>
    <row r="114" spans="1:2" ht="32.25" thickBot="1">
      <c r="A114" s="44" t="s">
        <v>52</v>
      </c>
      <c r="B114" s="47" t="s">
        <v>53</v>
      </c>
    </row>
    <row r="115" spans="1:2" ht="15.75" thickBot="1">
      <c r="A115" s="6" t="s">
        <v>54</v>
      </c>
      <c r="B115" s="11">
        <v>19</v>
      </c>
    </row>
    <row r="116" spans="1:2" ht="15.75" thickBot="1">
      <c r="A116" s="6" t="s">
        <v>55</v>
      </c>
      <c r="B116" s="43">
        <v>1790</v>
      </c>
    </row>
    <row r="117" spans="1:2" ht="15">
      <c r="A117" s="48" t="s">
        <v>125</v>
      </c>
      <c r="B117" s="111">
        <v>165</v>
      </c>
    </row>
    <row r="118" spans="1:2" ht="15.75" thickBot="1">
      <c r="A118" s="6" t="s">
        <v>126</v>
      </c>
      <c r="B118" s="112"/>
    </row>
    <row r="119" spans="1:2" ht="30.75" thickBot="1">
      <c r="A119" s="6" t="s">
        <v>56</v>
      </c>
      <c r="B119" s="11">
        <v>61</v>
      </c>
    </row>
    <row r="120" spans="1:2" ht="30.75" thickBot="1">
      <c r="A120" s="6" t="s">
        <v>57</v>
      </c>
      <c r="B120" s="70">
        <v>97</v>
      </c>
    </row>
    <row r="121" spans="1:2" ht="15.75" thickBot="1">
      <c r="A121" s="6" t="s">
        <v>58</v>
      </c>
      <c r="B121" s="60">
        <v>17</v>
      </c>
    </row>
    <row r="122" spans="1:2" ht="15.75" thickBot="1">
      <c r="A122" s="6" t="s">
        <v>59</v>
      </c>
      <c r="B122" s="60">
        <v>17</v>
      </c>
    </row>
    <row r="123" spans="1:2" ht="15.75" thickBot="1">
      <c r="A123" s="6" t="s">
        <v>60</v>
      </c>
      <c r="B123" s="71">
        <v>2166</v>
      </c>
    </row>
    <row r="124" spans="1:2">
      <c r="A124" s="106" t="s">
        <v>127</v>
      </c>
      <c r="B124" s="106"/>
    </row>
  </sheetData>
  <mergeCells count="54">
    <mergeCell ref="A17:E17"/>
    <mergeCell ref="A30:A31"/>
    <mergeCell ref="B23:B24"/>
    <mergeCell ref="C23:C24"/>
    <mergeCell ref="D23:D24"/>
    <mergeCell ref="E23:E24"/>
    <mergeCell ref="A18:A19"/>
    <mergeCell ref="B18:E18"/>
    <mergeCell ref="A21:A22"/>
    <mergeCell ref="A23:A24"/>
    <mergeCell ref="B30:E31"/>
    <mergeCell ref="B21:B22"/>
    <mergeCell ref="C21:C22"/>
    <mergeCell ref="D21:D22"/>
    <mergeCell ref="E21:E22"/>
    <mergeCell ref="A25:D25"/>
    <mergeCell ref="B41:B42"/>
    <mergeCell ref="C41:C42"/>
    <mergeCell ref="D41:D42"/>
    <mergeCell ref="A40:F40"/>
    <mergeCell ref="A37:C37"/>
    <mergeCell ref="A41:A42"/>
    <mergeCell ref="A26:E26"/>
    <mergeCell ref="A84:B84"/>
    <mergeCell ref="A4:A6"/>
    <mergeCell ref="B4:C4"/>
    <mergeCell ref="B5:K5"/>
    <mergeCell ref="E41:E42"/>
    <mergeCell ref="F41:F42"/>
    <mergeCell ref="A53:E53"/>
    <mergeCell ref="A15:L15"/>
    <mergeCell ref="B32:E32"/>
    <mergeCell ref="B33:E33"/>
    <mergeCell ref="B34:E34"/>
    <mergeCell ref="B35:E35"/>
    <mergeCell ref="F4:G4"/>
    <mergeCell ref="H4:I4"/>
    <mergeCell ref="B36:E36"/>
    <mergeCell ref="A3:L3"/>
    <mergeCell ref="A74:D74"/>
    <mergeCell ref="A111:B111"/>
    <mergeCell ref="A124:B124"/>
    <mergeCell ref="A65:D65"/>
    <mergeCell ref="A90:B90"/>
    <mergeCell ref="B104:B105"/>
    <mergeCell ref="B117:B118"/>
    <mergeCell ref="A85:B85"/>
    <mergeCell ref="D4:E4"/>
    <mergeCell ref="A87:C87"/>
    <mergeCell ref="A61:E61"/>
    <mergeCell ref="A49:E49"/>
    <mergeCell ref="A73:D73"/>
    <mergeCell ref="A82:C82"/>
    <mergeCell ref="J4:K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06"/>
  <sheetViews>
    <sheetView workbookViewId="0">
      <selection activeCell="F11" sqref="F11"/>
    </sheetView>
  </sheetViews>
  <sheetFormatPr defaultRowHeight="12.75"/>
  <cols>
    <col min="1" max="1" width="20.140625" customWidth="1"/>
    <col min="2" max="6" width="17.85546875" customWidth="1"/>
    <col min="7" max="7" width="10.7109375" bestFit="1" customWidth="1"/>
  </cols>
  <sheetData>
    <row r="2" spans="1:8" ht="21" customHeight="1">
      <c r="A2" s="149"/>
      <c r="B2" s="149"/>
      <c r="C2" s="149"/>
      <c r="D2" s="149"/>
      <c r="E2" s="149"/>
      <c r="F2" s="149"/>
      <c r="G2" s="149"/>
      <c r="H2" s="149"/>
    </row>
    <row r="7" spans="1:8" ht="16.5" thickBot="1">
      <c r="A7" s="105" t="s">
        <v>118</v>
      </c>
      <c r="B7" s="105"/>
      <c r="C7" s="105"/>
      <c r="D7" s="105"/>
      <c r="E7" s="105"/>
      <c r="F7" s="105"/>
      <c r="G7" s="105"/>
    </row>
    <row r="8" spans="1:8" ht="19.5" thickBot="1">
      <c r="A8" s="44" t="s">
        <v>0</v>
      </c>
      <c r="B8" s="45" t="s">
        <v>114</v>
      </c>
      <c r="C8" s="45" t="s">
        <v>115</v>
      </c>
      <c r="D8" s="45" t="s">
        <v>116</v>
      </c>
      <c r="E8" s="45" t="s">
        <v>1</v>
      </c>
      <c r="F8" s="45" t="s">
        <v>117</v>
      </c>
      <c r="G8" s="45" t="s">
        <v>2</v>
      </c>
    </row>
    <row r="9" spans="1:8" ht="16.5" thickBot="1">
      <c r="A9" s="44" t="s">
        <v>7</v>
      </c>
      <c r="B9" s="36">
        <v>31135</v>
      </c>
      <c r="C9" s="101">
        <f>B9*założenia!B7</f>
        <v>0.34248499999999998</v>
      </c>
      <c r="D9" s="101">
        <f>B9*założenia!D7</f>
        <v>2.6464750000000001</v>
      </c>
      <c r="E9" s="101">
        <f>B9*założenia!F7</f>
        <v>74.72399999999999</v>
      </c>
      <c r="F9" s="101">
        <f>B9*założenia!H7</f>
        <v>0</v>
      </c>
      <c r="G9" s="101">
        <f>B9*założenia!J7</f>
        <v>1.0897249999999998</v>
      </c>
    </row>
    <row r="10" spans="1:8" ht="16.5" thickBot="1">
      <c r="A10" s="46" t="s">
        <v>41</v>
      </c>
      <c r="B10" s="9">
        <v>119173</v>
      </c>
      <c r="C10" s="102">
        <f>B10*założenia!B8</f>
        <v>77.46244999999999</v>
      </c>
      <c r="D10" s="102">
        <f>B10*założenia!D8</f>
        <v>18.471814999999999</v>
      </c>
      <c r="E10" s="102">
        <f>B10*założenia!F8</f>
        <v>560.11310000000003</v>
      </c>
      <c r="F10" s="102">
        <f>B10*założenia!H8</f>
        <v>11321.434999999999</v>
      </c>
      <c r="G10" s="102">
        <f>B10*założenia!J8</f>
        <v>19.067680000000003</v>
      </c>
    </row>
    <row r="11" spans="1:8" ht="16.5" thickBot="1">
      <c r="A11" s="46" t="s">
        <v>105</v>
      </c>
      <c r="B11" s="9">
        <v>79873</v>
      </c>
      <c r="C11" s="102">
        <f>B11*założenia!B11</f>
        <v>7.9873E-2</v>
      </c>
      <c r="D11" s="102">
        <f>B11*założenia!D11</f>
        <v>3.9936500000000001</v>
      </c>
      <c r="E11" s="102">
        <f>B11*założenia!F11</f>
        <v>3.1949200000000002</v>
      </c>
      <c r="F11" s="102">
        <f>B11*założenia!H11</f>
        <v>4472.8879999999999</v>
      </c>
      <c r="G11" s="102">
        <f>B11*założenia!J11</f>
        <v>3.99365E-2</v>
      </c>
    </row>
    <row r="12" spans="1:8" ht="16.5" thickBot="1">
      <c r="A12" s="46" t="s">
        <v>99</v>
      </c>
      <c r="B12" s="9">
        <v>2218</v>
      </c>
      <c r="C12" s="102">
        <f>B12*założenia!B12</f>
        <v>1.9252239999999998</v>
      </c>
      <c r="D12" s="102">
        <f>B12*założenia!D12</f>
        <v>0.85614800000000002</v>
      </c>
      <c r="E12" s="102">
        <f>B12*założenia!F12</f>
        <v>0</v>
      </c>
      <c r="F12" s="102">
        <f>B12*założenia!H12</f>
        <v>734.15800000000002</v>
      </c>
      <c r="G12" s="102">
        <f>B12*założenia!K12</f>
        <v>0</v>
      </c>
    </row>
    <row r="13" spans="1:8" ht="16.5" thickBot="1">
      <c r="A13" s="46" t="s">
        <v>29</v>
      </c>
      <c r="B13" s="9">
        <v>232399</v>
      </c>
      <c r="C13" s="102">
        <f>SUM(C9:C12)</f>
        <v>79.810031999999993</v>
      </c>
      <c r="D13" s="102">
        <f>SUM(D9:D12)</f>
        <v>25.968087999999998</v>
      </c>
      <c r="E13" s="102">
        <f>SUM(E9:E12)</f>
        <v>638.03201999999999</v>
      </c>
      <c r="F13" s="102">
        <f>SUM(F9:F12)</f>
        <v>16528.481</v>
      </c>
      <c r="G13" s="102">
        <f>SUM(G9:G12)</f>
        <v>20.197341500000004</v>
      </c>
    </row>
    <row r="106" ht="14.25" customHeight="1"/>
  </sheetData>
  <mergeCells count="2">
    <mergeCell ref="A2:H2"/>
    <mergeCell ref="A7:G7"/>
  </mergeCells>
  <phoneticPr fontId="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G10"/>
  <sheetViews>
    <sheetView topLeftCell="A2" workbookViewId="0">
      <selection activeCell="L7" sqref="L7"/>
    </sheetView>
  </sheetViews>
  <sheetFormatPr defaultRowHeight="12.75"/>
  <cols>
    <col min="3" max="4" width="9.5703125" bestFit="1" customWidth="1"/>
    <col min="6" max="7" width="9.5703125" bestFit="1" customWidth="1"/>
  </cols>
  <sheetData>
    <row r="4" spans="1:7" ht="16.5" thickBot="1">
      <c r="A4" s="105" t="s">
        <v>124</v>
      </c>
      <c r="B4" s="105"/>
      <c r="C4" s="105"/>
      <c r="D4" s="105"/>
      <c r="E4" s="105"/>
      <c r="F4" s="105"/>
      <c r="G4" s="105"/>
    </row>
    <row r="5" spans="1:7" ht="32.25" thickBot="1">
      <c r="A5" s="44" t="s">
        <v>0</v>
      </c>
      <c r="B5" s="45" t="s">
        <v>119</v>
      </c>
      <c r="C5" s="45" t="s">
        <v>115</v>
      </c>
      <c r="D5" s="45" t="s">
        <v>116</v>
      </c>
      <c r="E5" s="45" t="s">
        <v>1</v>
      </c>
      <c r="F5" s="45" t="s">
        <v>117</v>
      </c>
      <c r="G5" s="45" t="s">
        <v>2</v>
      </c>
    </row>
    <row r="6" spans="1:7" ht="32.25" thickBot="1">
      <c r="A6" s="46" t="s">
        <v>105</v>
      </c>
      <c r="B6" s="103">
        <v>19816</v>
      </c>
      <c r="C6" s="103">
        <f>B6*założenia!B11</f>
        <v>1.9816E-2</v>
      </c>
      <c r="D6" s="103">
        <f>B6*założenia!D11</f>
        <v>0.99080000000000001</v>
      </c>
      <c r="E6" s="103">
        <f>B6*założenia!F11</f>
        <v>0.79264000000000001</v>
      </c>
      <c r="F6" s="103">
        <f>B6*założenia!H11</f>
        <v>1109.6959999999999</v>
      </c>
      <c r="G6" s="103">
        <f>B6*założenia!J11</f>
        <v>9.9080000000000001E-3</v>
      </c>
    </row>
    <row r="7" spans="1:7" ht="48" thickBot="1">
      <c r="A7" s="46" t="s">
        <v>99</v>
      </c>
      <c r="B7" s="103">
        <v>4718</v>
      </c>
      <c r="C7" s="103">
        <f>B7*założenia!B12</f>
        <v>4.095224</v>
      </c>
      <c r="D7" s="103">
        <f>B7*założenia!D12</f>
        <v>1.821148</v>
      </c>
      <c r="E7" s="103">
        <f>B7*założenia!F12</f>
        <v>0</v>
      </c>
      <c r="F7" s="103">
        <f>B7*założenia!H12</f>
        <v>1561.6580000000001</v>
      </c>
      <c r="G7" s="103">
        <f>B7*założenia!K12</f>
        <v>0</v>
      </c>
    </row>
    <row r="8" spans="1:7" ht="16.5" thickBot="1">
      <c r="A8" s="46" t="s">
        <v>42</v>
      </c>
      <c r="B8" s="103">
        <v>2426</v>
      </c>
      <c r="C8" s="103">
        <f>B8*założenia!B8</f>
        <v>1.5769</v>
      </c>
      <c r="D8" s="103">
        <f>B8*założenia!D8</f>
        <v>0.37602999999999998</v>
      </c>
      <c r="E8" s="103">
        <f>B8*założenia!F8</f>
        <v>11.402200000000001</v>
      </c>
      <c r="F8" s="103">
        <f>B8*założenia!H8</f>
        <v>230.47</v>
      </c>
      <c r="G8" s="103">
        <f>B8*założenia!J8</f>
        <v>0.38816000000000001</v>
      </c>
    </row>
    <row r="9" spans="1:7" ht="16.5" thickBot="1">
      <c r="A9" s="46" t="s">
        <v>29</v>
      </c>
      <c r="B9" s="103">
        <v>26960</v>
      </c>
      <c r="C9" s="103">
        <f>SUM(C6:C8)</f>
        <v>5.6919399999999998</v>
      </c>
      <c r="D9" s="103">
        <f>SUM(D6:D8)</f>
        <v>3.1879780000000002</v>
      </c>
      <c r="E9" s="103">
        <f>SUM(E6:E8)</f>
        <v>12.194840000000001</v>
      </c>
      <c r="F9" s="103">
        <f>SUM(F6:F8)</f>
        <v>2901.8240000000001</v>
      </c>
      <c r="G9" s="103">
        <f>SUM(G6:G8)</f>
        <v>0.39806799999999998</v>
      </c>
    </row>
    <row r="10" spans="1:7">
      <c r="A10" s="16" t="s">
        <v>144</v>
      </c>
    </row>
  </sheetData>
  <mergeCells count="1">
    <mergeCell ref="A4:G4"/>
  </mergeCells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H14"/>
  <sheetViews>
    <sheetView tabSelected="1" workbookViewId="0">
      <selection activeCell="D8" sqref="D8"/>
    </sheetView>
  </sheetViews>
  <sheetFormatPr defaultRowHeight="12.75"/>
  <cols>
    <col min="2" max="2" width="19.85546875" customWidth="1"/>
    <col min="4" max="4" width="10.7109375" bestFit="1" customWidth="1"/>
    <col min="5" max="5" width="9.7109375" bestFit="1" customWidth="1"/>
    <col min="6" max="6" width="10.7109375" bestFit="1" customWidth="1"/>
    <col min="7" max="7" width="13.140625" bestFit="1" customWidth="1"/>
    <col min="8" max="8" width="10.7109375" bestFit="1" customWidth="1"/>
  </cols>
  <sheetData>
    <row r="3" spans="2:8" ht="31.5" customHeight="1"/>
    <row r="4" spans="2:8" ht="15.75">
      <c r="B4" s="5"/>
    </row>
    <row r="6" spans="2:8" ht="16.5" thickBot="1">
      <c r="B6" s="105" t="s">
        <v>123</v>
      </c>
      <c r="C6" s="105"/>
      <c r="D6" s="105"/>
      <c r="E6" s="105"/>
      <c r="F6" s="105"/>
      <c r="G6" s="105"/>
      <c r="H6" s="105"/>
    </row>
    <row r="7" spans="2:8" ht="32.25" thickBot="1">
      <c r="B7" s="44" t="s">
        <v>0</v>
      </c>
      <c r="C7" s="45" t="s">
        <v>119</v>
      </c>
      <c r="D7" s="45" t="s">
        <v>115</v>
      </c>
      <c r="E7" s="45" t="s">
        <v>116</v>
      </c>
      <c r="F7" s="45" t="s">
        <v>1</v>
      </c>
      <c r="G7" s="45" t="s">
        <v>117</v>
      </c>
      <c r="H7" s="45" t="s">
        <v>2</v>
      </c>
    </row>
    <row r="8" spans="2:8" ht="16.5" thickBot="1">
      <c r="B8" s="46" t="s">
        <v>105</v>
      </c>
      <c r="C8" s="9">
        <v>30966</v>
      </c>
      <c r="D8" s="102">
        <f>C8*założenia!B11</f>
        <v>3.0965999999999997E-2</v>
      </c>
      <c r="E8" s="102">
        <f>C8*założenia!D11</f>
        <v>1.5483</v>
      </c>
      <c r="F8" s="102">
        <f>C8*założenia!F11</f>
        <v>1.2386400000000002</v>
      </c>
      <c r="G8" s="102">
        <f>C8*założenia!H11</f>
        <v>1734.096</v>
      </c>
      <c r="H8" s="102">
        <f>C8*założenia!J11</f>
        <v>1.5482999999999998E-2</v>
      </c>
    </row>
    <row r="9" spans="2:8" ht="16.5" thickBot="1">
      <c r="B9" s="46" t="s">
        <v>120</v>
      </c>
      <c r="C9" s="9">
        <v>18133</v>
      </c>
      <c r="D9" s="102">
        <f>C9*założenia!B8</f>
        <v>11.78645</v>
      </c>
      <c r="E9" s="102">
        <f>C9*założenia!D8</f>
        <v>2.8106149999999999</v>
      </c>
      <c r="F9" s="102">
        <f>C9*założenia!F8</f>
        <v>85.225099999999998</v>
      </c>
      <c r="G9" s="102">
        <f>C9*założenia!H8</f>
        <v>1722.635</v>
      </c>
      <c r="H9" s="102">
        <f>C9*założenia!J8</f>
        <v>2.9012800000000003</v>
      </c>
    </row>
    <row r="10" spans="2:8" ht="16.5" thickBot="1">
      <c r="B10" s="46" t="s">
        <v>99</v>
      </c>
      <c r="C10" s="9">
        <v>2790</v>
      </c>
      <c r="D10" s="102">
        <f>C10*założenia!B12</f>
        <v>2.4217200000000001</v>
      </c>
      <c r="E10" s="102">
        <f>C10*założenia!D12</f>
        <v>1.07694</v>
      </c>
      <c r="F10" s="102">
        <f>C10*założenia!F12</f>
        <v>0</v>
      </c>
      <c r="G10" s="102">
        <f>C10*założenia!H12</f>
        <v>923.49</v>
      </c>
      <c r="H10" s="102">
        <f>C10*założenia!K12</f>
        <v>0</v>
      </c>
    </row>
    <row r="11" spans="2:8" ht="16.5" thickBot="1">
      <c r="B11" s="46" t="s">
        <v>98</v>
      </c>
      <c r="C11" s="9">
        <v>2232</v>
      </c>
      <c r="D11" s="102">
        <f>C11*założenia!D10</f>
        <v>0.13392000000000001</v>
      </c>
      <c r="E11" s="102">
        <f>C11*założenia!D10</f>
        <v>0.13392000000000001</v>
      </c>
      <c r="F11" s="102">
        <f>C11*założenia!F10</f>
        <v>8.9280000000000012E-2</v>
      </c>
      <c r="G11" s="102">
        <f>C11*założenia!H10</f>
        <v>142.84800000000001</v>
      </c>
      <c r="H11" s="102">
        <f>założenia!J10</f>
        <v>4.9999999999999998E-7</v>
      </c>
    </row>
    <row r="12" spans="2:8" ht="16.5" thickBot="1">
      <c r="B12" s="46" t="s">
        <v>121</v>
      </c>
      <c r="C12" s="9">
        <v>1116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</row>
    <row r="13" spans="2:8" ht="16.5" thickBot="1">
      <c r="B13" s="46" t="s">
        <v>177</v>
      </c>
      <c r="C13" s="8">
        <v>558</v>
      </c>
      <c r="D13" s="102">
        <f>C13*założenia!B7</f>
        <v>6.1380000000000002E-3</v>
      </c>
      <c r="E13" s="102">
        <f>C13*założenia!D7</f>
        <v>4.743E-2</v>
      </c>
      <c r="F13" s="102">
        <f>C13*założenia!F7</f>
        <v>1.3391999999999999</v>
      </c>
      <c r="G13" s="102">
        <f>C13*założenia!H7</f>
        <v>0</v>
      </c>
      <c r="H13" s="102">
        <f>C13*założenia!J7</f>
        <v>1.9529999999999999E-2</v>
      </c>
    </row>
    <row r="14" spans="2:8" ht="16.5" thickBot="1">
      <c r="B14" s="46" t="s">
        <v>29</v>
      </c>
      <c r="C14" s="9">
        <f t="shared" ref="C14:H14" si="0">SUM(C8:C13)</f>
        <v>55795</v>
      </c>
      <c r="D14" s="102">
        <f t="shared" si="0"/>
        <v>14.379194</v>
      </c>
      <c r="E14" s="102">
        <f t="shared" si="0"/>
        <v>5.6172050000000002</v>
      </c>
      <c r="F14" s="102">
        <f t="shared" si="0"/>
        <v>87.892220000000009</v>
      </c>
      <c r="G14" s="102">
        <f t="shared" si="0"/>
        <v>4523.0689999999995</v>
      </c>
      <c r="H14" s="102">
        <f t="shared" si="0"/>
        <v>2.9362935000000006</v>
      </c>
    </row>
  </sheetData>
  <mergeCells count="1">
    <mergeCell ref="B6:H6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G10"/>
  <sheetViews>
    <sheetView workbookViewId="0">
      <selection activeCell="E6" sqref="E6"/>
    </sheetView>
  </sheetViews>
  <sheetFormatPr defaultRowHeight="12.75"/>
  <sheetData>
    <row r="3" spans="1:7" ht="16.5" thickBot="1">
      <c r="A3" s="105" t="s">
        <v>178</v>
      </c>
      <c r="B3" s="105"/>
      <c r="C3" s="105"/>
      <c r="D3" s="105"/>
      <c r="E3" s="105"/>
      <c r="F3" s="105"/>
      <c r="G3" s="105"/>
    </row>
    <row r="4" spans="1:7" ht="26.25" thickBot="1">
      <c r="A4" s="72" t="s">
        <v>0</v>
      </c>
      <c r="B4" s="73" t="s">
        <v>119</v>
      </c>
      <c r="C4" s="73" t="s">
        <v>179</v>
      </c>
      <c r="D4" s="73" t="s">
        <v>148</v>
      </c>
      <c r="E4" s="73" t="s">
        <v>1</v>
      </c>
      <c r="F4" s="73" t="s">
        <v>180</v>
      </c>
      <c r="G4" s="73" t="s">
        <v>2</v>
      </c>
    </row>
    <row r="5" spans="1:7" ht="26.25" thickBot="1">
      <c r="A5" s="19" t="s">
        <v>105</v>
      </c>
      <c r="B5" s="20">
        <v>540000</v>
      </c>
      <c r="C5" s="104">
        <f>B5*założenia!B11</f>
        <v>0.53999999999999992</v>
      </c>
      <c r="D5" s="104">
        <f>B5*założenia!D11</f>
        <v>27</v>
      </c>
      <c r="E5" s="104">
        <f>B5*założenia!F11</f>
        <v>21.6</v>
      </c>
      <c r="F5" s="104">
        <f>B5*założenia!H11</f>
        <v>30240</v>
      </c>
      <c r="G5" s="104">
        <f>B5*założenia!J11</f>
        <v>0.26999999999999996</v>
      </c>
    </row>
    <row r="6" spans="1:7" ht="39" thickBot="1">
      <c r="A6" s="19" t="s">
        <v>99</v>
      </c>
      <c r="B6" s="20">
        <v>612000</v>
      </c>
      <c r="C6" s="104">
        <f>B6*założenia!B12</f>
        <v>531.21600000000001</v>
      </c>
      <c r="D6" s="104">
        <f>B6*założenia!D12</f>
        <v>236.232</v>
      </c>
      <c r="E6" s="104">
        <f>B6*założenia!F12</f>
        <v>0</v>
      </c>
      <c r="F6" s="104">
        <f>B6*założenia!H12</f>
        <v>202572</v>
      </c>
      <c r="G6" s="104">
        <f>B6*założenia!J12</f>
        <v>19.584</v>
      </c>
    </row>
    <row r="7" spans="1:7" ht="13.5" thickBot="1">
      <c r="A7" s="19" t="s">
        <v>42</v>
      </c>
      <c r="B7" s="20">
        <v>46000</v>
      </c>
      <c r="C7" s="104">
        <f>B7*założenia!B8</f>
        <v>29.9</v>
      </c>
      <c r="D7" s="104">
        <f>B7*założenia!D8</f>
        <v>7.13</v>
      </c>
      <c r="E7" s="104">
        <f>B7*założenia!F8</f>
        <v>216.20000000000002</v>
      </c>
      <c r="F7" s="104">
        <f>B7*założenia!H8</f>
        <v>4370</v>
      </c>
      <c r="G7" s="104">
        <f>B7*założenia!J8</f>
        <v>7.36</v>
      </c>
    </row>
    <row r="8" spans="1:7" ht="26.25" thickBot="1">
      <c r="A8" s="19" t="s">
        <v>9</v>
      </c>
      <c r="B8" s="20">
        <v>40200</v>
      </c>
      <c r="C8" s="104">
        <f>B8*założenia!B9</f>
        <v>3.0149999999999997</v>
      </c>
      <c r="D8" s="104">
        <f>B8*założenia!D9</f>
        <v>3.8190000000000004</v>
      </c>
      <c r="E8" s="104">
        <f>B8*założenia!F9</f>
        <v>0.2412</v>
      </c>
      <c r="F8" s="104">
        <f>B8*założenia!H9</f>
        <v>3055.2</v>
      </c>
      <c r="G8" s="104">
        <f>B8*założenia!J9</f>
        <v>0.1206</v>
      </c>
    </row>
    <row r="9" spans="1:7" ht="13.5" thickBot="1">
      <c r="A9" s="19" t="s">
        <v>29</v>
      </c>
      <c r="B9" s="20">
        <f t="shared" ref="B9:G9" si="0">SUM(B5:B8)</f>
        <v>1238200</v>
      </c>
      <c r="C9" s="104">
        <f t="shared" si="0"/>
        <v>564.67099999999994</v>
      </c>
      <c r="D9" s="104">
        <f t="shared" si="0"/>
        <v>274.18099999999998</v>
      </c>
      <c r="E9" s="104">
        <f t="shared" si="0"/>
        <v>238.0412</v>
      </c>
      <c r="F9" s="104">
        <f t="shared" si="0"/>
        <v>240237.2</v>
      </c>
      <c r="G9" s="104">
        <f t="shared" si="0"/>
        <v>27.334599999999998</v>
      </c>
    </row>
    <row r="10" spans="1:7">
      <c r="A10" s="16" t="s">
        <v>144</v>
      </c>
    </row>
  </sheetData>
  <mergeCells count="1"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H11"/>
  <sheetViews>
    <sheetView workbookViewId="0">
      <selection activeCell="K21" sqref="K21"/>
    </sheetView>
  </sheetViews>
  <sheetFormatPr defaultRowHeight="12.75"/>
  <sheetData>
    <row r="5" spans="1:8" ht="16.5">
      <c r="A5" s="1" t="s">
        <v>91</v>
      </c>
      <c r="C5" s="1" t="s">
        <v>188</v>
      </c>
      <c r="D5" s="91">
        <v>640800</v>
      </c>
      <c r="E5" t="s">
        <v>111</v>
      </c>
      <c r="F5" t="s">
        <v>189</v>
      </c>
      <c r="G5" s="1"/>
      <c r="H5" s="1">
        <f>D5*założenia!H12</f>
        <v>212104.80000000002</v>
      </c>
    </row>
    <row r="7" spans="1:8">
      <c r="A7" t="s">
        <v>212</v>
      </c>
      <c r="C7" s="33"/>
      <c r="D7" s="33">
        <f>'emisija ogrzewnictwo'!B12</f>
        <v>2218</v>
      </c>
      <c r="F7">
        <f>'emisija ogrzewnictwo'!F12</f>
        <v>734.15800000000002</v>
      </c>
    </row>
    <row r="8" spans="1:8">
      <c r="A8" t="s">
        <v>213</v>
      </c>
      <c r="D8" s="33">
        <f>'emisja cwu'!C10</f>
        <v>2790</v>
      </c>
      <c r="F8">
        <f>'emisja cwu'!G10</f>
        <v>923.49</v>
      </c>
    </row>
    <row r="9" spans="1:8">
      <c r="A9" t="s">
        <v>214</v>
      </c>
      <c r="D9" s="33">
        <f>'emisja przygotowanie posiłków'!B7</f>
        <v>4718</v>
      </c>
      <c r="F9">
        <f>'emisja przygotowanie posiłków'!F7</f>
        <v>1561.6580000000001</v>
      </c>
    </row>
    <row r="10" spans="1:8">
      <c r="A10" t="s">
        <v>215</v>
      </c>
      <c r="D10" s="33">
        <f>'emisja dział. gospo.'!B6</f>
        <v>612000</v>
      </c>
      <c r="F10" s="33">
        <f>'emisja dział. gospo.'!F6</f>
        <v>202572</v>
      </c>
    </row>
    <row r="11" spans="1:8">
      <c r="A11" t="s">
        <v>84</v>
      </c>
      <c r="D11" s="33">
        <f>D5-D7-D8-D9-D10</f>
        <v>19074</v>
      </c>
      <c r="F11" s="33">
        <f>H5-F7-F8-F9-F10</f>
        <v>6313.4940000000352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Y79"/>
  <sheetViews>
    <sheetView topLeftCell="H59" workbookViewId="0">
      <selection activeCell="Q78" sqref="Q78"/>
    </sheetView>
  </sheetViews>
  <sheetFormatPr defaultRowHeight="12.75"/>
  <cols>
    <col min="1" max="8" width="18.42578125" customWidth="1"/>
    <col min="9" max="9" width="13" customWidth="1"/>
    <col min="11" max="12" width="9.7109375" bestFit="1" customWidth="1"/>
    <col min="14" max="14" width="9.7109375" bestFit="1" customWidth="1"/>
    <col min="16" max="16" width="10.7109375" bestFit="1" customWidth="1"/>
  </cols>
  <sheetData>
    <row r="3" spans="1:8" ht="16.5" thickBot="1">
      <c r="A3" s="105" t="s">
        <v>181</v>
      </c>
      <c r="B3" s="105"/>
      <c r="C3" s="105"/>
      <c r="D3" s="105"/>
      <c r="E3" s="105"/>
      <c r="F3" s="105"/>
      <c r="G3" s="105"/>
      <c r="H3" s="105"/>
    </row>
    <row r="4" spans="1:8" ht="25.5">
      <c r="A4" s="152" t="s">
        <v>61</v>
      </c>
      <c r="B4" s="152" t="s">
        <v>62</v>
      </c>
      <c r="C4" s="49" t="s">
        <v>130</v>
      </c>
      <c r="D4" s="49" t="s">
        <v>132</v>
      </c>
      <c r="E4" s="49" t="s">
        <v>134</v>
      </c>
      <c r="F4" s="49" t="s">
        <v>132</v>
      </c>
      <c r="G4" s="49" t="s">
        <v>137</v>
      </c>
      <c r="H4" s="49" t="s">
        <v>139</v>
      </c>
    </row>
    <row r="5" spans="1:8" ht="17.25" thickBot="1">
      <c r="A5" s="153"/>
      <c r="B5" s="153"/>
      <c r="C5" s="39" t="s">
        <v>131</v>
      </c>
      <c r="D5" s="39" t="s">
        <v>133</v>
      </c>
      <c r="E5" s="39" t="s">
        <v>135</v>
      </c>
      <c r="F5" s="39" t="s">
        <v>136</v>
      </c>
      <c r="G5" s="39" t="s">
        <v>138</v>
      </c>
      <c r="H5" s="39" t="s">
        <v>140</v>
      </c>
    </row>
    <row r="6" spans="1:8" ht="15.75" thickBot="1">
      <c r="A6" s="50"/>
      <c r="B6" s="17" t="s">
        <v>64</v>
      </c>
      <c r="C6" s="74">
        <v>2438930</v>
      </c>
      <c r="D6" s="17">
        <v>6.5</v>
      </c>
      <c r="E6" s="17">
        <v>7.3</v>
      </c>
      <c r="F6" s="75">
        <v>1157</v>
      </c>
      <c r="G6" s="17">
        <v>2142</v>
      </c>
      <c r="H6" s="74">
        <v>2479</v>
      </c>
    </row>
    <row r="7" spans="1:8" ht="15.75" thickBot="1">
      <c r="A7" s="50"/>
      <c r="B7" s="17" t="s">
        <v>65</v>
      </c>
      <c r="C7" s="74">
        <v>264260</v>
      </c>
      <c r="D7" s="17">
        <v>9</v>
      </c>
      <c r="E7" s="17">
        <v>7.3</v>
      </c>
      <c r="F7" s="75">
        <v>174</v>
      </c>
      <c r="G7" s="17">
        <v>2457</v>
      </c>
      <c r="H7" s="74">
        <v>427</v>
      </c>
    </row>
    <row r="8" spans="1:8" ht="15.75" thickBot="1">
      <c r="A8" s="50"/>
      <c r="B8" s="17" t="s">
        <v>66</v>
      </c>
      <c r="C8" s="74">
        <v>111325</v>
      </c>
      <c r="D8" s="17">
        <v>30</v>
      </c>
      <c r="E8" s="17">
        <v>7.3</v>
      </c>
      <c r="F8" s="75">
        <v>244</v>
      </c>
      <c r="G8" s="17">
        <v>2457</v>
      </c>
      <c r="H8" s="74">
        <v>599</v>
      </c>
    </row>
    <row r="9" spans="1:8" ht="16.5" thickBot="1">
      <c r="A9" s="51" t="s">
        <v>141</v>
      </c>
      <c r="B9" s="17" t="s">
        <v>142</v>
      </c>
      <c r="C9" s="74">
        <v>269735</v>
      </c>
      <c r="D9" s="17">
        <v>33</v>
      </c>
      <c r="E9" s="17">
        <v>7.3</v>
      </c>
      <c r="F9" s="75">
        <v>650</v>
      </c>
      <c r="G9" s="17">
        <v>2457</v>
      </c>
      <c r="H9" s="74">
        <v>1597</v>
      </c>
    </row>
    <row r="10" spans="1:8" ht="15.75" thickBot="1">
      <c r="A10" s="52"/>
      <c r="B10" s="17" t="s">
        <v>67</v>
      </c>
      <c r="C10" s="74">
        <v>29930</v>
      </c>
      <c r="D10" s="17">
        <v>25</v>
      </c>
      <c r="E10" s="17">
        <v>7.3</v>
      </c>
      <c r="F10" s="75">
        <v>55</v>
      </c>
      <c r="G10" s="17">
        <v>2457</v>
      </c>
      <c r="H10" s="74">
        <v>134</v>
      </c>
    </row>
    <row r="11" spans="1:8" ht="15.75" thickBot="1">
      <c r="A11" s="53"/>
      <c r="B11" s="17" t="s">
        <v>68</v>
      </c>
      <c r="C11" s="54">
        <v>18615</v>
      </c>
      <c r="D11" s="17">
        <v>3.5</v>
      </c>
      <c r="E11" s="17">
        <v>7.3</v>
      </c>
      <c r="F11" s="75">
        <v>5</v>
      </c>
      <c r="G11" s="17">
        <v>2142</v>
      </c>
      <c r="H11" s="74">
        <v>10</v>
      </c>
    </row>
    <row r="12" spans="1:8" ht="15.75" thickBot="1">
      <c r="A12" s="51"/>
      <c r="B12" s="17" t="s">
        <v>64</v>
      </c>
      <c r="C12" s="74">
        <v>653350</v>
      </c>
      <c r="D12" s="17">
        <v>6.5</v>
      </c>
      <c r="E12" s="17">
        <v>5.3</v>
      </c>
      <c r="F12" s="75">
        <v>225</v>
      </c>
      <c r="G12" s="17">
        <v>2142</v>
      </c>
      <c r="H12" s="74">
        <v>482</v>
      </c>
    </row>
    <row r="13" spans="1:8" ht="15.75" thickBot="1">
      <c r="A13" s="51"/>
      <c r="B13" s="17" t="s">
        <v>65</v>
      </c>
      <c r="C13" s="74">
        <v>60225</v>
      </c>
      <c r="D13" s="17">
        <v>9</v>
      </c>
      <c r="E13" s="17">
        <v>5.3</v>
      </c>
      <c r="F13" s="75">
        <v>29</v>
      </c>
      <c r="G13" s="17">
        <v>2457</v>
      </c>
      <c r="H13" s="74">
        <v>71</v>
      </c>
    </row>
    <row r="14" spans="1:8" ht="15.75" thickBot="1">
      <c r="A14" s="51"/>
      <c r="B14" s="17" t="s">
        <v>66</v>
      </c>
      <c r="C14" s="74">
        <v>22265</v>
      </c>
      <c r="D14" s="17">
        <v>30</v>
      </c>
      <c r="E14" s="17">
        <v>5.3</v>
      </c>
      <c r="F14" s="75">
        <v>35</v>
      </c>
      <c r="G14" s="17">
        <v>2457</v>
      </c>
      <c r="H14" s="74">
        <v>87</v>
      </c>
    </row>
    <row r="15" spans="1:8" ht="16.5" thickBot="1">
      <c r="A15" s="51" t="s">
        <v>143</v>
      </c>
      <c r="B15" s="17" t="s">
        <v>142</v>
      </c>
      <c r="C15" s="74">
        <v>35405</v>
      </c>
      <c r="D15" s="17">
        <v>33</v>
      </c>
      <c r="E15" s="17">
        <v>5.3</v>
      </c>
      <c r="F15" s="75">
        <v>62</v>
      </c>
      <c r="G15" s="17">
        <v>2457</v>
      </c>
      <c r="H15" s="74">
        <v>152</v>
      </c>
    </row>
    <row r="16" spans="1:8" ht="15.75" thickBot="1">
      <c r="A16" s="52"/>
      <c r="B16" s="17" t="s">
        <v>67</v>
      </c>
      <c r="C16" s="74">
        <v>6205</v>
      </c>
      <c r="D16" s="17">
        <v>25</v>
      </c>
      <c r="E16" s="17">
        <v>5.3</v>
      </c>
      <c r="F16" s="75">
        <v>8</v>
      </c>
      <c r="G16" s="17">
        <v>2457</v>
      </c>
      <c r="H16" s="74">
        <v>20</v>
      </c>
    </row>
    <row r="17" spans="1:8" ht="15.75" thickBot="1">
      <c r="A17" s="53"/>
      <c r="B17" s="17" t="s">
        <v>68</v>
      </c>
      <c r="C17" s="18">
        <v>6935</v>
      </c>
      <c r="D17" s="17">
        <v>3.5</v>
      </c>
      <c r="E17" s="17">
        <v>5.3</v>
      </c>
      <c r="F17" s="75">
        <v>1</v>
      </c>
      <c r="G17" s="17">
        <v>2142</v>
      </c>
      <c r="H17" s="74">
        <v>3</v>
      </c>
    </row>
    <row r="18" spans="1:8" ht="15.75" thickBot="1">
      <c r="A18" s="51"/>
      <c r="B18" s="17" t="s">
        <v>64</v>
      </c>
      <c r="C18" s="74">
        <v>326675</v>
      </c>
      <c r="D18" s="17">
        <v>6.5</v>
      </c>
      <c r="E18" s="17">
        <v>24.9</v>
      </c>
      <c r="F18" s="75">
        <v>529</v>
      </c>
      <c r="G18" s="17">
        <v>2142</v>
      </c>
      <c r="H18" s="74">
        <v>1133</v>
      </c>
    </row>
    <row r="19" spans="1:8" ht="15.75" thickBot="1">
      <c r="A19" s="51"/>
      <c r="B19" s="17" t="s">
        <v>65</v>
      </c>
      <c r="C19" s="74">
        <v>30113</v>
      </c>
      <c r="D19" s="17">
        <v>9</v>
      </c>
      <c r="E19" s="17">
        <v>24.9</v>
      </c>
      <c r="F19" s="75">
        <v>67</v>
      </c>
      <c r="G19" s="17">
        <v>2457</v>
      </c>
      <c r="H19" s="74">
        <v>166</v>
      </c>
    </row>
    <row r="20" spans="1:8" ht="15.75" thickBot="1">
      <c r="A20" s="51"/>
      <c r="B20" s="17" t="s">
        <v>66</v>
      </c>
      <c r="C20" s="74">
        <v>11133</v>
      </c>
      <c r="D20" s="17">
        <v>30</v>
      </c>
      <c r="E20" s="17">
        <v>24.9</v>
      </c>
      <c r="F20" s="75">
        <v>83</v>
      </c>
      <c r="G20" s="17">
        <v>2457</v>
      </c>
      <c r="H20" s="74">
        <v>204</v>
      </c>
    </row>
    <row r="21" spans="1:8" ht="16.5" thickBot="1">
      <c r="A21" s="51" t="s">
        <v>69</v>
      </c>
      <c r="B21" s="17" t="s">
        <v>74</v>
      </c>
      <c r="C21" s="74">
        <v>17703</v>
      </c>
      <c r="D21" s="17">
        <v>33</v>
      </c>
      <c r="E21" s="17">
        <v>24.9</v>
      </c>
      <c r="F21" s="75">
        <v>145</v>
      </c>
      <c r="G21" s="17">
        <v>2457</v>
      </c>
      <c r="H21" s="74">
        <v>357</v>
      </c>
    </row>
    <row r="22" spans="1:8" ht="15.75" thickBot="1">
      <c r="A22" s="52"/>
      <c r="B22" s="17" t="s">
        <v>67</v>
      </c>
      <c r="C22" s="74">
        <v>3103</v>
      </c>
      <c r="D22" s="17">
        <v>25</v>
      </c>
      <c r="E22" s="17">
        <v>24.9</v>
      </c>
      <c r="F22" s="75">
        <v>19</v>
      </c>
      <c r="G22" s="17">
        <v>2457</v>
      </c>
      <c r="H22" s="74">
        <v>47</v>
      </c>
    </row>
    <row r="23" spans="1:8" ht="15.75" thickBot="1">
      <c r="A23" s="53"/>
      <c r="B23" s="17" t="s">
        <v>68</v>
      </c>
      <c r="C23" s="74">
        <v>3468</v>
      </c>
      <c r="D23" s="17">
        <v>3.5</v>
      </c>
      <c r="E23" s="17">
        <v>24.9</v>
      </c>
      <c r="F23" s="75">
        <v>3</v>
      </c>
      <c r="G23" s="17">
        <v>2142</v>
      </c>
      <c r="H23" s="74">
        <v>6</v>
      </c>
    </row>
    <row r="24" spans="1:8" ht="15.75" thickBot="1">
      <c r="A24" s="51"/>
      <c r="B24" s="17" t="s">
        <v>64</v>
      </c>
      <c r="C24" s="74">
        <v>326675</v>
      </c>
      <c r="D24" s="17">
        <v>6.5</v>
      </c>
      <c r="E24" s="17">
        <v>53.8</v>
      </c>
      <c r="F24" s="75">
        <v>1142</v>
      </c>
      <c r="G24" s="17">
        <v>2142</v>
      </c>
      <c r="H24" s="74">
        <v>2447</v>
      </c>
    </row>
    <row r="25" spans="1:8" ht="15.75" thickBot="1">
      <c r="A25" s="51"/>
      <c r="B25" s="17" t="s">
        <v>65</v>
      </c>
      <c r="C25" s="74">
        <v>30113</v>
      </c>
      <c r="D25" s="17">
        <v>9</v>
      </c>
      <c r="E25" s="17">
        <v>53.8</v>
      </c>
      <c r="F25" s="75">
        <v>146</v>
      </c>
      <c r="G25" s="17">
        <v>2457</v>
      </c>
      <c r="H25" s="74">
        <v>358</v>
      </c>
    </row>
    <row r="26" spans="1:8" ht="15.75" thickBot="1">
      <c r="A26" s="51" t="s">
        <v>70</v>
      </c>
      <c r="B26" s="17" t="s">
        <v>66</v>
      </c>
      <c r="C26" s="74">
        <v>11133</v>
      </c>
      <c r="D26" s="17">
        <v>30</v>
      </c>
      <c r="E26" s="17">
        <v>53.8</v>
      </c>
      <c r="F26" s="75">
        <v>180</v>
      </c>
      <c r="G26" s="17">
        <v>2457</v>
      </c>
      <c r="H26" s="74">
        <v>441</v>
      </c>
    </row>
    <row r="27" spans="1:8" ht="16.5" thickBot="1">
      <c r="A27" s="52"/>
      <c r="B27" s="17" t="s">
        <v>74</v>
      </c>
      <c r="C27" s="74">
        <v>17703</v>
      </c>
      <c r="D27" s="17">
        <v>33</v>
      </c>
      <c r="E27" s="17">
        <v>53.8</v>
      </c>
      <c r="F27" s="75">
        <v>314</v>
      </c>
      <c r="G27" s="17">
        <v>2457</v>
      </c>
      <c r="H27" s="74">
        <v>772</v>
      </c>
    </row>
    <row r="28" spans="1:8" ht="15.75" thickBot="1">
      <c r="A28" s="52"/>
      <c r="B28" s="17" t="s">
        <v>67</v>
      </c>
      <c r="C28" s="74">
        <v>3103</v>
      </c>
      <c r="D28" s="17">
        <v>25</v>
      </c>
      <c r="E28" s="17">
        <v>53.8</v>
      </c>
      <c r="F28" s="75">
        <v>42</v>
      </c>
      <c r="G28" s="17">
        <v>2457</v>
      </c>
      <c r="H28" s="74">
        <v>103</v>
      </c>
    </row>
    <row r="29" spans="1:8" ht="15.75" thickBot="1">
      <c r="A29" s="53"/>
      <c r="B29" s="17" t="s">
        <v>68</v>
      </c>
      <c r="C29" s="74">
        <v>3468</v>
      </c>
      <c r="D29" s="17">
        <v>3.5</v>
      </c>
      <c r="E29" s="17">
        <v>53.8</v>
      </c>
      <c r="F29" s="75">
        <v>7</v>
      </c>
      <c r="G29" s="17">
        <v>2142</v>
      </c>
      <c r="H29" s="74">
        <v>14</v>
      </c>
    </row>
    <row r="30" spans="1:8" ht="13.5" thickBot="1">
      <c r="A30" s="19" t="s">
        <v>29</v>
      </c>
      <c r="B30" s="17"/>
      <c r="C30" s="18"/>
      <c r="D30" s="17"/>
      <c r="E30" s="17"/>
      <c r="F30" s="54">
        <v>5322</v>
      </c>
      <c r="G30" s="17"/>
      <c r="H30" s="54">
        <v>12110</v>
      </c>
    </row>
    <row r="31" spans="1:8">
      <c r="A31" s="14" t="s">
        <v>75</v>
      </c>
    </row>
    <row r="32" spans="1:8">
      <c r="A32" s="16" t="s">
        <v>144</v>
      </c>
    </row>
    <row r="35" spans="1:25">
      <c r="J35" s="150" t="s">
        <v>82</v>
      </c>
      <c r="K35" s="150"/>
      <c r="L35" s="150"/>
      <c r="M35" s="150"/>
      <c r="N35" s="150"/>
      <c r="O35" s="150"/>
      <c r="P35" s="150"/>
      <c r="S35" s="150" t="s">
        <v>209</v>
      </c>
      <c r="T35" s="150"/>
      <c r="U35" s="150"/>
      <c r="V35" s="150"/>
      <c r="W35" s="150"/>
      <c r="X35" s="150"/>
      <c r="Y35" s="150"/>
    </row>
    <row r="36" spans="1:25" ht="16.5" thickBot="1">
      <c r="A36" s="15" t="s">
        <v>185</v>
      </c>
      <c r="J36" s="150"/>
      <c r="K36" s="150"/>
      <c r="L36" s="150"/>
      <c r="M36" s="150"/>
      <c r="N36" s="150"/>
      <c r="O36" s="150"/>
      <c r="P36" s="150"/>
      <c r="S36" s="150"/>
      <c r="T36" s="150"/>
      <c r="U36" s="150"/>
      <c r="V36" s="150"/>
      <c r="W36" s="150"/>
      <c r="X36" s="150"/>
      <c r="Y36" s="150"/>
    </row>
    <row r="37" spans="1:25" ht="51">
      <c r="A37" s="152" t="s">
        <v>61</v>
      </c>
      <c r="B37" s="152" t="s">
        <v>62</v>
      </c>
      <c r="C37" s="49" t="s">
        <v>130</v>
      </c>
      <c r="D37" s="152" t="s">
        <v>71</v>
      </c>
      <c r="E37" s="49" t="s">
        <v>145</v>
      </c>
      <c r="F37" s="49" t="s">
        <v>1</v>
      </c>
      <c r="G37" s="49" t="s">
        <v>147</v>
      </c>
      <c r="H37" s="49" t="s">
        <v>148</v>
      </c>
      <c r="I37" s="49" t="s">
        <v>46</v>
      </c>
      <c r="J37" s="93" t="s">
        <v>82</v>
      </c>
      <c r="K37" s="93" t="s">
        <v>199</v>
      </c>
      <c r="L37" s="93" t="s">
        <v>200</v>
      </c>
      <c r="M37" s="93" t="s">
        <v>202</v>
      </c>
      <c r="N37" s="93" t="s">
        <v>205</v>
      </c>
      <c r="O37" s="93" t="s">
        <v>206</v>
      </c>
      <c r="P37" s="93" t="s">
        <v>207</v>
      </c>
      <c r="S37" s="93" t="s">
        <v>198</v>
      </c>
      <c r="T37" s="93" t="s">
        <v>208</v>
      </c>
      <c r="U37" s="93" t="s">
        <v>200</v>
      </c>
      <c r="V37" s="93" t="s">
        <v>202</v>
      </c>
      <c r="W37" s="93" t="s">
        <v>205</v>
      </c>
      <c r="X37" s="93" t="s">
        <v>206</v>
      </c>
      <c r="Y37" s="93" t="s">
        <v>207</v>
      </c>
    </row>
    <row r="38" spans="1:25" ht="16.5" thickBot="1">
      <c r="A38" s="153"/>
      <c r="B38" s="153"/>
      <c r="C38" s="39" t="s">
        <v>131</v>
      </c>
      <c r="D38" s="153"/>
      <c r="E38" s="39" t="s">
        <v>136</v>
      </c>
      <c r="F38" s="39" t="s">
        <v>146</v>
      </c>
      <c r="G38" s="39" t="s">
        <v>146</v>
      </c>
      <c r="H38" s="39" t="s">
        <v>146</v>
      </c>
      <c r="I38" s="39" t="s">
        <v>146</v>
      </c>
      <c r="J38" s="93" t="s">
        <v>197</v>
      </c>
      <c r="K38" s="93" t="s">
        <v>203</v>
      </c>
      <c r="L38" s="93" t="s">
        <v>201</v>
      </c>
      <c r="M38" s="93" t="s">
        <v>204</v>
      </c>
      <c r="N38" s="93" t="s">
        <v>111</v>
      </c>
      <c r="O38" s="93" t="s">
        <v>196</v>
      </c>
      <c r="P38" s="93" t="s">
        <v>201</v>
      </c>
      <c r="S38" s="93" t="s">
        <v>197</v>
      </c>
      <c r="T38" s="93" t="s">
        <v>203</v>
      </c>
      <c r="U38" s="93" t="s">
        <v>201</v>
      </c>
      <c r="V38" s="93" t="s">
        <v>204</v>
      </c>
      <c r="W38" s="93" t="s">
        <v>111</v>
      </c>
      <c r="X38" s="93" t="s">
        <v>196</v>
      </c>
      <c r="Y38" s="93" t="s">
        <v>201</v>
      </c>
    </row>
    <row r="39" spans="1:25" ht="15.75" thickBot="1">
      <c r="A39" s="50"/>
      <c r="B39" s="156" t="s">
        <v>64</v>
      </c>
      <c r="C39" s="154" t="s">
        <v>182</v>
      </c>
      <c r="D39" s="17" t="s">
        <v>72</v>
      </c>
      <c r="E39" s="76">
        <v>926</v>
      </c>
      <c r="F39" s="77">
        <v>138.4</v>
      </c>
      <c r="G39" s="77">
        <v>26.5</v>
      </c>
      <c r="H39" s="77">
        <v>20.5</v>
      </c>
      <c r="I39" s="77">
        <v>0</v>
      </c>
      <c r="J39">
        <f>E39</f>
        <v>926</v>
      </c>
      <c r="K39" s="94">
        <v>0.65</v>
      </c>
      <c r="L39">
        <f>J39*K39</f>
        <v>601.9</v>
      </c>
      <c r="M39" s="94">
        <v>44.8</v>
      </c>
      <c r="N39">
        <f>L39*M39</f>
        <v>26965.119999999999</v>
      </c>
      <c r="O39">
        <v>6.9000000000000006E-2</v>
      </c>
      <c r="P39">
        <f>N39*O39</f>
        <v>1860.59328</v>
      </c>
      <c r="U39">
        <f>S39*T39</f>
        <v>0</v>
      </c>
    </row>
    <row r="40" spans="1:25" ht="15.75" thickBot="1">
      <c r="A40" s="50"/>
      <c r="B40" s="157"/>
      <c r="C40" s="155"/>
      <c r="D40" s="17" t="s">
        <v>73</v>
      </c>
      <c r="E40" s="76">
        <v>231</v>
      </c>
      <c r="F40" s="77">
        <v>3.5</v>
      </c>
      <c r="G40" s="77">
        <v>0.8</v>
      </c>
      <c r="H40" s="77">
        <v>3.6</v>
      </c>
      <c r="I40" s="77">
        <v>1.2</v>
      </c>
      <c r="L40">
        <f t="shared" ref="L40:L71" si="0">J40*K40</f>
        <v>0</v>
      </c>
      <c r="N40">
        <f t="shared" ref="N40:N71" si="1">L40*M40</f>
        <v>0</v>
      </c>
      <c r="P40">
        <f t="shared" ref="P40:P71" si="2">N40*O40</f>
        <v>0</v>
      </c>
      <c r="S40">
        <f>E40</f>
        <v>231</v>
      </c>
      <c r="T40">
        <v>0.84</v>
      </c>
      <c r="U40">
        <f t="shared" ref="U40:U71" si="3">S40*T40</f>
        <v>194.04</v>
      </c>
      <c r="V40">
        <v>43.3</v>
      </c>
      <c r="W40">
        <f>U40*V40</f>
        <v>8401.9319999999989</v>
      </c>
      <c r="X40">
        <v>7.2999999999999995E-2</v>
      </c>
      <c r="Y40">
        <f>W40*X40</f>
        <v>613.34103599999992</v>
      </c>
    </row>
    <row r="41" spans="1:25" ht="15.75" thickBot="1">
      <c r="A41" s="50"/>
      <c r="B41" s="156" t="s">
        <v>65</v>
      </c>
      <c r="C41" s="158">
        <v>264260</v>
      </c>
      <c r="D41" s="17" t="s">
        <v>72</v>
      </c>
      <c r="E41" s="77">
        <v>87</v>
      </c>
      <c r="F41" s="77">
        <v>13</v>
      </c>
      <c r="G41" s="77">
        <v>2.5</v>
      </c>
      <c r="H41" s="77">
        <v>1.9</v>
      </c>
      <c r="I41" s="77">
        <v>0</v>
      </c>
      <c r="J41">
        <f>E41</f>
        <v>87</v>
      </c>
      <c r="K41" s="94">
        <v>0.65</v>
      </c>
      <c r="L41">
        <f t="shared" si="0"/>
        <v>56.550000000000004</v>
      </c>
      <c r="M41" s="94">
        <v>44.8</v>
      </c>
      <c r="N41">
        <f t="shared" si="1"/>
        <v>2533.44</v>
      </c>
      <c r="O41">
        <v>6.9000000000000006E-2</v>
      </c>
      <c r="P41">
        <f t="shared" si="2"/>
        <v>174.80736000000002</v>
      </c>
      <c r="U41">
        <f t="shared" si="3"/>
        <v>0</v>
      </c>
      <c r="W41">
        <f t="shared" ref="W41:W71" si="4">U41*V41</f>
        <v>0</v>
      </c>
      <c r="Y41">
        <f t="shared" ref="Y41:Y71" si="5">W41*X41</f>
        <v>0</v>
      </c>
    </row>
    <row r="42" spans="1:25" ht="15.75" thickBot="1">
      <c r="A42" s="50"/>
      <c r="B42" s="157"/>
      <c r="C42" s="159"/>
      <c r="D42" s="17" t="s">
        <v>73</v>
      </c>
      <c r="E42" s="77">
        <v>87</v>
      </c>
      <c r="F42" s="77">
        <v>1.3</v>
      </c>
      <c r="G42" s="77">
        <v>0.3</v>
      </c>
      <c r="H42" s="77">
        <v>1.4</v>
      </c>
      <c r="I42" s="77">
        <v>0.4</v>
      </c>
      <c r="L42">
        <f t="shared" si="0"/>
        <v>0</v>
      </c>
      <c r="N42">
        <f t="shared" si="1"/>
        <v>0</v>
      </c>
      <c r="P42">
        <f t="shared" si="2"/>
        <v>0</v>
      </c>
      <c r="S42">
        <f>E42</f>
        <v>87</v>
      </c>
      <c r="T42">
        <v>0.84</v>
      </c>
      <c r="U42">
        <f t="shared" si="3"/>
        <v>73.08</v>
      </c>
      <c r="V42">
        <v>43.3</v>
      </c>
      <c r="W42">
        <f t="shared" si="4"/>
        <v>3164.3639999999996</v>
      </c>
      <c r="X42">
        <v>7.2999999999999995E-2</v>
      </c>
      <c r="Y42">
        <f t="shared" si="5"/>
        <v>230.99857199999997</v>
      </c>
    </row>
    <row r="43" spans="1:25" ht="15.75" thickBot="1">
      <c r="A43" s="50" t="s">
        <v>63</v>
      </c>
      <c r="B43" s="17" t="s">
        <v>66</v>
      </c>
      <c r="C43" s="78">
        <v>111325</v>
      </c>
      <c r="D43" s="17" t="s">
        <v>73</v>
      </c>
      <c r="E43" s="76">
        <v>244</v>
      </c>
      <c r="F43" s="77">
        <v>6.7</v>
      </c>
      <c r="G43" s="77">
        <v>2.6</v>
      </c>
      <c r="H43" s="77">
        <v>10.9</v>
      </c>
      <c r="I43" s="77">
        <v>1.2</v>
      </c>
      <c r="L43">
        <f t="shared" si="0"/>
        <v>0</v>
      </c>
      <c r="N43">
        <f t="shared" si="1"/>
        <v>0</v>
      </c>
      <c r="P43">
        <f t="shared" si="2"/>
        <v>0</v>
      </c>
      <c r="S43">
        <f>E43</f>
        <v>244</v>
      </c>
      <c r="T43">
        <v>0.84</v>
      </c>
      <c r="U43">
        <f t="shared" si="3"/>
        <v>204.95999999999998</v>
      </c>
      <c r="V43">
        <v>43.3</v>
      </c>
      <c r="W43">
        <f t="shared" si="4"/>
        <v>8874.7679999999982</v>
      </c>
      <c r="X43">
        <v>7.2999999999999995E-2</v>
      </c>
      <c r="Y43">
        <f t="shared" si="5"/>
        <v>647.85806399999979</v>
      </c>
    </row>
    <row r="44" spans="1:25" ht="16.5" thickBot="1">
      <c r="A44" s="52"/>
      <c r="B44" s="17" t="s">
        <v>142</v>
      </c>
      <c r="C44" s="78">
        <v>269735</v>
      </c>
      <c r="D44" s="17" t="s">
        <v>73</v>
      </c>
      <c r="E44" s="76">
        <v>650</v>
      </c>
      <c r="F44" s="77">
        <v>17.7</v>
      </c>
      <c r="G44" s="77">
        <v>6.8</v>
      </c>
      <c r="H44" s="77">
        <v>28.9</v>
      </c>
      <c r="I44" s="77">
        <v>3.3</v>
      </c>
      <c r="L44">
        <f t="shared" si="0"/>
        <v>0</v>
      </c>
      <c r="N44">
        <f t="shared" si="1"/>
        <v>0</v>
      </c>
      <c r="P44">
        <f t="shared" si="2"/>
        <v>0</v>
      </c>
      <c r="S44">
        <f>E44</f>
        <v>650</v>
      </c>
      <c r="T44">
        <v>0.84</v>
      </c>
      <c r="U44">
        <f t="shared" si="3"/>
        <v>546</v>
      </c>
      <c r="V44">
        <v>43.3</v>
      </c>
      <c r="W44">
        <f t="shared" si="4"/>
        <v>23641.8</v>
      </c>
      <c r="X44">
        <v>7.2999999999999995E-2</v>
      </c>
      <c r="Y44">
        <f t="shared" si="5"/>
        <v>1725.8513999999998</v>
      </c>
    </row>
    <row r="45" spans="1:25" ht="15.75" thickBot="1">
      <c r="A45" s="52"/>
      <c r="B45" s="17" t="s">
        <v>67</v>
      </c>
      <c r="C45" s="78">
        <v>29930</v>
      </c>
      <c r="D45" s="17" t="s">
        <v>73</v>
      </c>
      <c r="E45" s="76">
        <v>55</v>
      </c>
      <c r="F45" s="77">
        <v>1.5</v>
      </c>
      <c r="G45" s="77">
        <v>0.6</v>
      </c>
      <c r="H45" s="77">
        <v>2.4</v>
      </c>
      <c r="I45" s="77">
        <v>0.3</v>
      </c>
      <c r="L45">
        <f t="shared" si="0"/>
        <v>0</v>
      </c>
      <c r="N45">
        <f t="shared" si="1"/>
        <v>0</v>
      </c>
      <c r="P45">
        <f t="shared" si="2"/>
        <v>0</v>
      </c>
      <c r="S45">
        <f>E45</f>
        <v>55</v>
      </c>
      <c r="T45">
        <v>0.84</v>
      </c>
      <c r="U45">
        <f t="shared" si="3"/>
        <v>46.199999999999996</v>
      </c>
      <c r="V45">
        <v>43.3</v>
      </c>
      <c r="W45">
        <f t="shared" si="4"/>
        <v>2000.4599999999996</v>
      </c>
      <c r="X45">
        <v>7.2999999999999995E-2</v>
      </c>
      <c r="Y45">
        <f t="shared" si="5"/>
        <v>146.03357999999997</v>
      </c>
    </row>
    <row r="46" spans="1:25" ht="15.75" thickBot="1">
      <c r="A46" s="53"/>
      <c r="B46" s="17" t="s">
        <v>68</v>
      </c>
      <c r="C46" s="18" t="s">
        <v>183</v>
      </c>
      <c r="D46" s="17" t="s">
        <v>72</v>
      </c>
      <c r="E46" s="76">
        <v>5</v>
      </c>
      <c r="F46" s="77">
        <v>0.7</v>
      </c>
      <c r="G46" s="77">
        <v>0.1</v>
      </c>
      <c r="H46" s="77">
        <v>0.1</v>
      </c>
      <c r="I46" s="77">
        <v>0</v>
      </c>
      <c r="J46">
        <f>E46</f>
        <v>5</v>
      </c>
      <c r="K46" s="94">
        <v>0.65</v>
      </c>
      <c r="L46">
        <f t="shared" si="0"/>
        <v>3.25</v>
      </c>
      <c r="M46" s="94">
        <v>44.8</v>
      </c>
      <c r="N46">
        <f t="shared" si="1"/>
        <v>145.6</v>
      </c>
      <c r="O46">
        <v>6.9000000000000006E-2</v>
      </c>
      <c r="P46">
        <f t="shared" si="2"/>
        <v>10.0464</v>
      </c>
      <c r="U46">
        <f t="shared" si="3"/>
        <v>0</v>
      </c>
      <c r="W46">
        <f t="shared" si="4"/>
        <v>0</v>
      </c>
      <c r="Y46">
        <f t="shared" si="5"/>
        <v>0</v>
      </c>
    </row>
    <row r="47" spans="1:25" ht="15.75" thickBot="1">
      <c r="A47" s="51"/>
      <c r="B47" s="156" t="s">
        <v>64</v>
      </c>
      <c r="C47" s="158">
        <v>653350</v>
      </c>
      <c r="D47" s="17" t="s">
        <v>72</v>
      </c>
      <c r="E47" s="76">
        <v>180</v>
      </c>
      <c r="F47" s="77">
        <v>26.9</v>
      </c>
      <c r="G47" s="77">
        <v>5.0999999999999996</v>
      </c>
      <c r="H47" s="77">
        <v>4</v>
      </c>
      <c r="I47" s="77">
        <v>0</v>
      </c>
      <c r="J47">
        <f>E47</f>
        <v>180</v>
      </c>
      <c r="K47" s="94">
        <v>0.65</v>
      </c>
      <c r="L47">
        <f t="shared" si="0"/>
        <v>117</v>
      </c>
      <c r="M47" s="94">
        <v>44.8</v>
      </c>
      <c r="N47">
        <f t="shared" si="1"/>
        <v>5241.5999999999995</v>
      </c>
      <c r="O47">
        <v>6.9000000000000006E-2</v>
      </c>
      <c r="P47">
        <f t="shared" si="2"/>
        <v>361.67039999999997</v>
      </c>
      <c r="U47">
        <f t="shared" si="3"/>
        <v>0</v>
      </c>
      <c r="W47">
        <f t="shared" si="4"/>
        <v>0</v>
      </c>
      <c r="Y47">
        <f t="shared" si="5"/>
        <v>0</v>
      </c>
    </row>
    <row r="48" spans="1:25" ht="15.75" thickBot="1">
      <c r="A48" s="51"/>
      <c r="B48" s="157"/>
      <c r="C48" s="159"/>
      <c r="D48" s="17" t="s">
        <v>73</v>
      </c>
      <c r="E48" s="76">
        <v>45</v>
      </c>
      <c r="F48" s="77">
        <v>0.7</v>
      </c>
      <c r="G48" s="77">
        <v>0.2</v>
      </c>
      <c r="H48" s="77">
        <v>0.7</v>
      </c>
      <c r="I48" s="77">
        <v>0.2</v>
      </c>
      <c r="L48">
        <f t="shared" si="0"/>
        <v>0</v>
      </c>
      <c r="N48">
        <f t="shared" si="1"/>
        <v>0</v>
      </c>
      <c r="P48">
        <f t="shared" si="2"/>
        <v>0</v>
      </c>
      <c r="S48">
        <f>E48</f>
        <v>45</v>
      </c>
      <c r="T48">
        <v>0.84</v>
      </c>
      <c r="U48">
        <f t="shared" si="3"/>
        <v>37.799999999999997</v>
      </c>
      <c r="V48">
        <v>43.3</v>
      </c>
      <c r="W48">
        <f t="shared" si="4"/>
        <v>1636.7399999999998</v>
      </c>
      <c r="X48">
        <v>7.2999999999999995E-2</v>
      </c>
      <c r="Y48">
        <f t="shared" si="5"/>
        <v>119.48201999999998</v>
      </c>
    </row>
    <row r="49" spans="1:25" ht="15.75" thickBot="1">
      <c r="A49" s="51"/>
      <c r="B49" s="156" t="s">
        <v>65</v>
      </c>
      <c r="C49" s="158">
        <v>60225</v>
      </c>
      <c r="D49" s="17" t="s">
        <v>72</v>
      </c>
      <c r="E49" s="76">
        <v>14</v>
      </c>
      <c r="F49" s="77">
        <v>2.1</v>
      </c>
      <c r="G49" s="77">
        <v>0.4</v>
      </c>
      <c r="H49" s="77">
        <v>0.3</v>
      </c>
      <c r="I49" s="77">
        <v>0</v>
      </c>
      <c r="J49">
        <f>E49</f>
        <v>14</v>
      </c>
      <c r="K49" s="94">
        <v>0.65</v>
      </c>
      <c r="L49">
        <f t="shared" si="0"/>
        <v>9.1</v>
      </c>
      <c r="M49" s="94">
        <v>44.8</v>
      </c>
      <c r="N49">
        <f t="shared" si="1"/>
        <v>407.67999999999995</v>
      </c>
      <c r="O49">
        <v>6.9000000000000006E-2</v>
      </c>
      <c r="P49">
        <f t="shared" si="2"/>
        <v>28.129919999999998</v>
      </c>
      <c r="U49">
        <f t="shared" si="3"/>
        <v>0</v>
      </c>
      <c r="W49">
        <f t="shared" si="4"/>
        <v>0</v>
      </c>
      <c r="Y49">
        <f t="shared" si="5"/>
        <v>0</v>
      </c>
    </row>
    <row r="50" spans="1:25" ht="15.75" thickBot="1">
      <c r="A50" s="51" t="s">
        <v>149</v>
      </c>
      <c r="B50" s="157"/>
      <c r="C50" s="159"/>
      <c r="D50" s="17" t="s">
        <v>73</v>
      </c>
      <c r="E50" s="76">
        <v>15</v>
      </c>
      <c r="F50" s="77">
        <v>0.2</v>
      </c>
      <c r="G50" s="77">
        <v>0.1</v>
      </c>
      <c r="H50" s="77">
        <v>0.2</v>
      </c>
      <c r="I50" s="77">
        <v>0.1</v>
      </c>
      <c r="L50">
        <f t="shared" si="0"/>
        <v>0</v>
      </c>
      <c r="N50">
        <f t="shared" si="1"/>
        <v>0</v>
      </c>
      <c r="P50">
        <f t="shared" si="2"/>
        <v>0</v>
      </c>
      <c r="S50">
        <f>E50</f>
        <v>15</v>
      </c>
      <c r="T50">
        <v>0.84</v>
      </c>
      <c r="U50">
        <f t="shared" si="3"/>
        <v>12.6</v>
      </c>
      <c r="V50">
        <v>43.3</v>
      </c>
      <c r="W50">
        <f t="shared" si="4"/>
        <v>545.57999999999993</v>
      </c>
      <c r="X50">
        <v>7.2999999999999995E-2</v>
      </c>
      <c r="Y50">
        <f t="shared" si="5"/>
        <v>39.827339999999992</v>
      </c>
    </row>
    <row r="51" spans="1:25" ht="15.75" thickBot="1">
      <c r="A51" s="52"/>
      <c r="B51" s="17" t="s">
        <v>66</v>
      </c>
      <c r="C51" s="78">
        <v>22265</v>
      </c>
      <c r="D51" s="17" t="s">
        <v>73</v>
      </c>
      <c r="E51" s="76">
        <v>35</v>
      </c>
      <c r="F51" s="77">
        <v>1</v>
      </c>
      <c r="G51" s="77">
        <v>0.4</v>
      </c>
      <c r="H51" s="77">
        <v>1.6</v>
      </c>
      <c r="I51" s="77">
        <v>0.2</v>
      </c>
      <c r="L51">
        <f t="shared" si="0"/>
        <v>0</v>
      </c>
      <c r="N51">
        <f t="shared" si="1"/>
        <v>0</v>
      </c>
      <c r="P51">
        <f t="shared" si="2"/>
        <v>0</v>
      </c>
      <c r="S51">
        <f>E51</f>
        <v>35</v>
      </c>
      <c r="T51">
        <v>0.84</v>
      </c>
      <c r="U51">
        <f t="shared" si="3"/>
        <v>29.4</v>
      </c>
      <c r="V51">
        <v>43.3</v>
      </c>
      <c r="W51">
        <f t="shared" si="4"/>
        <v>1273.0199999999998</v>
      </c>
      <c r="X51">
        <v>7.2999999999999995E-2</v>
      </c>
      <c r="Y51">
        <f t="shared" si="5"/>
        <v>92.930459999999982</v>
      </c>
    </row>
    <row r="52" spans="1:25" ht="16.5" thickBot="1">
      <c r="A52" s="52"/>
      <c r="B52" s="17" t="s">
        <v>74</v>
      </c>
      <c r="C52" s="78">
        <v>35405</v>
      </c>
      <c r="D52" s="17" t="s">
        <v>73</v>
      </c>
      <c r="E52" s="76">
        <v>62</v>
      </c>
      <c r="F52" s="77">
        <v>1.7</v>
      </c>
      <c r="G52" s="77">
        <v>0.7</v>
      </c>
      <c r="H52" s="77">
        <v>2.8</v>
      </c>
      <c r="I52" s="77">
        <v>0.3</v>
      </c>
      <c r="L52">
        <f t="shared" si="0"/>
        <v>0</v>
      </c>
      <c r="N52">
        <f t="shared" si="1"/>
        <v>0</v>
      </c>
      <c r="P52">
        <f t="shared" si="2"/>
        <v>0</v>
      </c>
      <c r="S52">
        <f>E52</f>
        <v>62</v>
      </c>
      <c r="T52">
        <v>0.84</v>
      </c>
      <c r="U52">
        <f t="shared" si="3"/>
        <v>52.08</v>
      </c>
      <c r="V52">
        <v>43.3</v>
      </c>
      <c r="W52">
        <f t="shared" si="4"/>
        <v>2255.0639999999999</v>
      </c>
      <c r="X52">
        <v>7.2999999999999995E-2</v>
      </c>
      <c r="Y52">
        <f t="shared" si="5"/>
        <v>164.61967199999998</v>
      </c>
    </row>
    <row r="53" spans="1:25" ht="15.75" thickBot="1">
      <c r="A53" s="52"/>
      <c r="B53" s="17" t="s">
        <v>67</v>
      </c>
      <c r="C53" s="78">
        <v>6205</v>
      </c>
      <c r="D53" s="17" t="s">
        <v>73</v>
      </c>
      <c r="E53" s="76">
        <v>8</v>
      </c>
      <c r="F53" s="77">
        <v>0.2</v>
      </c>
      <c r="G53" s="77">
        <v>0.1</v>
      </c>
      <c r="H53" s="77">
        <v>0.4</v>
      </c>
      <c r="I53" s="77">
        <v>0</v>
      </c>
      <c r="L53">
        <f t="shared" si="0"/>
        <v>0</v>
      </c>
      <c r="N53">
        <f t="shared" si="1"/>
        <v>0</v>
      </c>
      <c r="P53">
        <f t="shared" si="2"/>
        <v>0</v>
      </c>
      <c r="S53">
        <f>E53</f>
        <v>8</v>
      </c>
      <c r="T53">
        <v>0.84</v>
      </c>
      <c r="U53">
        <f t="shared" si="3"/>
        <v>6.72</v>
      </c>
      <c r="V53">
        <v>43.3</v>
      </c>
      <c r="W53">
        <f t="shared" si="4"/>
        <v>290.97599999999994</v>
      </c>
      <c r="X53">
        <v>7.2999999999999995E-2</v>
      </c>
      <c r="Y53">
        <f t="shared" si="5"/>
        <v>21.241247999999995</v>
      </c>
    </row>
    <row r="54" spans="1:25" ht="15.75" thickBot="1">
      <c r="A54" s="53"/>
      <c r="B54" s="17" t="s">
        <v>68</v>
      </c>
      <c r="C54" s="18" t="s">
        <v>184</v>
      </c>
      <c r="D54" s="17" t="s">
        <v>72</v>
      </c>
      <c r="E54" s="76">
        <v>1</v>
      </c>
      <c r="F54" s="77">
        <v>0.1</v>
      </c>
      <c r="G54" s="77">
        <v>0</v>
      </c>
      <c r="H54" s="77">
        <v>0</v>
      </c>
      <c r="I54" s="77">
        <v>0</v>
      </c>
      <c r="J54">
        <f>E54</f>
        <v>1</v>
      </c>
      <c r="K54" s="94">
        <v>0.65</v>
      </c>
      <c r="L54">
        <f t="shared" si="0"/>
        <v>0.65</v>
      </c>
      <c r="M54" s="94">
        <v>44.8</v>
      </c>
      <c r="N54">
        <f t="shared" si="1"/>
        <v>29.119999999999997</v>
      </c>
      <c r="O54">
        <v>6.9000000000000006E-2</v>
      </c>
      <c r="P54">
        <f t="shared" si="2"/>
        <v>2.00928</v>
      </c>
      <c r="U54">
        <f t="shared" si="3"/>
        <v>0</v>
      </c>
      <c r="W54">
        <f t="shared" si="4"/>
        <v>0</v>
      </c>
      <c r="Y54">
        <f t="shared" si="5"/>
        <v>0</v>
      </c>
    </row>
    <row r="55" spans="1:25" ht="15.75" thickBot="1">
      <c r="A55" s="51"/>
      <c r="B55" s="156" t="s">
        <v>64</v>
      </c>
      <c r="C55" s="158">
        <v>326675</v>
      </c>
      <c r="D55" s="17" t="s">
        <v>72</v>
      </c>
      <c r="E55" s="77">
        <v>423</v>
      </c>
      <c r="F55" s="77">
        <v>63.2</v>
      </c>
      <c r="G55" s="77">
        <v>12.1</v>
      </c>
      <c r="H55" s="77">
        <v>9.4</v>
      </c>
      <c r="I55" s="77">
        <v>0</v>
      </c>
      <c r="J55">
        <f>E55</f>
        <v>423</v>
      </c>
      <c r="K55" s="94">
        <v>0.65</v>
      </c>
      <c r="L55">
        <f t="shared" si="0"/>
        <v>274.95</v>
      </c>
      <c r="M55" s="94">
        <v>44.8</v>
      </c>
      <c r="N55">
        <f t="shared" si="1"/>
        <v>12317.759999999998</v>
      </c>
      <c r="O55">
        <v>6.9000000000000006E-2</v>
      </c>
      <c r="P55">
        <f t="shared" si="2"/>
        <v>849.92543999999998</v>
      </c>
      <c r="U55">
        <f t="shared" si="3"/>
        <v>0</v>
      </c>
      <c r="W55">
        <f t="shared" si="4"/>
        <v>0</v>
      </c>
      <c r="Y55">
        <f t="shared" si="5"/>
        <v>0</v>
      </c>
    </row>
    <row r="56" spans="1:25" ht="15.75" thickBot="1">
      <c r="A56" s="51"/>
      <c r="B56" s="157"/>
      <c r="C56" s="159"/>
      <c r="D56" s="17" t="s">
        <v>73</v>
      </c>
      <c r="E56" s="77">
        <v>106</v>
      </c>
      <c r="F56" s="77">
        <v>1.6</v>
      </c>
      <c r="G56" s="77">
        <v>0.4</v>
      </c>
      <c r="H56" s="77">
        <v>1.7</v>
      </c>
      <c r="I56" s="77">
        <v>0.5</v>
      </c>
      <c r="L56">
        <f t="shared" si="0"/>
        <v>0</v>
      </c>
      <c r="N56">
        <f t="shared" si="1"/>
        <v>0</v>
      </c>
      <c r="P56">
        <f t="shared" si="2"/>
        <v>0</v>
      </c>
      <c r="S56">
        <f>E56</f>
        <v>106</v>
      </c>
      <c r="T56">
        <v>0.84</v>
      </c>
      <c r="U56">
        <f t="shared" si="3"/>
        <v>89.039999999999992</v>
      </c>
      <c r="V56">
        <v>43.3</v>
      </c>
      <c r="W56">
        <f t="shared" si="4"/>
        <v>3855.4319999999993</v>
      </c>
      <c r="X56">
        <v>7.2999999999999995E-2</v>
      </c>
      <c r="Y56">
        <f t="shared" si="5"/>
        <v>281.44653599999992</v>
      </c>
    </row>
    <row r="57" spans="1:25" ht="15.75" thickBot="1">
      <c r="A57" s="51"/>
      <c r="B57" s="156" t="s">
        <v>65</v>
      </c>
      <c r="C57" s="158">
        <v>30113</v>
      </c>
      <c r="D57" s="17" t="s">
        <v>72</v>
      </c>
      <c r="E57" s="76">
        <v>34</v>
      </c>
      <c r="F57" s="77">
        <v>5.0999999999999996</v>
      </c>
      <c r="G57" s="77">
        <v>1</v>
      </c>
      <c r="H57" s="77">
        <v>0.8</v>
      </c>
      <c r="I57" s="77">
        <v>0</v>
      </c>
      <c r="J57">
        <f>E57</f>
        <v>34</v>
      </c>
      <c r="K57" s="94">
        <v>0.65</v>
      </c>
      <c r="L57">
        <f t="shared" si="0"/>
        <v>22.1</v>
      </c>
      <c r="M57" s="94">
        <v>44.8</v>
      </c>
      <c r="N57">
        <f t="shared" si="1"/>
        <v>990.08</v>
      </c>
      <c r="O57">
        <v>6.9000000000000006E-2</v>
      </c>
      <c r="P57">
        <f t="shared" si="2"/>
        <v>68.315520000000006</v>
      </c>
      <c r="U57">
        <f t="shared" si="3"/>
        <v>0</v>
      </c>
      <c r="W57">
        <f t="shared" si="4"/>
        <v>0</v>
      </c>
      <c r="Y57">
        <f t="shared" si="5"/>
        <v>0</v>
      </c>
    </row>
    <row r="58" spans="1:25" ht="15.75" thickBot="1">
      <c r="A58" s="51" t="s">
        <v>69</v>
      </c>
      <c r="B58" s="157"/>
      <c r="C58" s="159"/>
      <c r="D58" s="17" t="s">
        <v>73</v>
      </c>
      <c r="E58" s="76">
        <v>33</v>
      </c>
      <c r="F58" s="77">
        <v>0.5</v>
      </c>
      <c r="G58" s="77">
        <v>0.1</v>
      </c>
      <c r="H58" s="77">
        <v>0.5</v>
      </c>
      <c r="I58" s="77">
        <v>0.2</v>
      </c>
      <c r="L58">
        <f t="shared" si="0"/>
        <v>0</v>
      </c>
      <c r="N58">
        <f t="shared" si="1"/>
        <v>0</v>
      </c>
      <c r="P58">
        <f t="shared" si="2"/>
        <v>0</v>
      </c>
      <c r="S58">
        <f>E58</f>
        <v>33</v>
      </c>
      <c r="T58">
        <v>0.84</v>
      </c>
      <c r="U58">
        <f t="shared" si="3"/>
        <v>27.72</v>
      </c>
      <c r="V58">
        <v>43.3</v>
      </c>
      <c r="W58">
        <f t="shared" si="4"/>
        <v>1200.2759999999998</v>
      </c>
      <c r="X58">
        <v>7.2999999999999995E-2</v>
      </c>
      <c r="Y58">
        <f t="shared" si="5"/>
        <v>87.620147999999986</v>
      </c>
    </row>
    <row r="59" spans="1:25" ht="15.75" thickBot="1">
      <c r="A59" s="52"/>
      <c r="B59" s="17" t="s">
        <v>66</v>
      </c>
      <c r="C59" s="78">
        <v>11133</v>
      </c>
      <c r="D59" s="17" t="s">
        <v>73</v>
      </c>
      <c r="E59" s="76">
        <v>83</v>
      </c>
      <c r="F59" s="77">
        <v>2.2999999999999998</v>
      </c>
      <c r="G59" s="77">
        <v>0.9</v>
      </c>
      <c r="H59" s="77">
        <v>3.7</v>
      </c>
      <c r="I59" s="77">
        <v>0.4</v>
      </c>
      <c r="L59">
        <f t="shared" si="0"/>
        <v>0</v>
      </c>
      <c r="N59">
        <f t="shared" si="1"/>
        <v>0</v>
      </c>
      <c r="P59">
        <f t="shared" si="2"/>
        <v>0</v>
      </c>
      <c r="S59">
        <f>E59</f>
        <v>83</v>
      </c>
      <c r="T59">
        <v>0.84</v>
      </c>
      <c r="U59">
        <f t="shared" si="3"/>
        <v>69.72</v>
      </c>
      <c r="V59">
        <v>43.3</v>
      </c>
      <c r="W59">
        <f t="shared" si="4"/>
        <v>3018.8759999999997</v>
      </c>
      <c r="X59">
        <v>7.2999999999999995E-2</v>
      </c>
      <c r="Y59">
        <f t="shared" si="5"/>
        <v>220.37794799999998</v>
      </c>
    </row>
    <row r="60" spans="1:25" ht="16.5" thickBot="1">
      <c r="A60" s="52"/>
      <c r="B60" s="17" t="s">
        <v>74</v>
      </c>
      <c r="C60" s="78">
        <v>17703</v>
      </c>
      <c r="D60" s="17" t="s">
        <v>73</v>
      </c>
      <c r="E60" s="76">
        <v>145</v>
      </c>
      <c r="F60" s="77">
        <v>4</v>
      </c>
      <c r="G60" s="77">
        <v>1.5</v>
      </c>
      <c r="H60" s="77">
        <v>6.5</v>
      </c>
      <c r="I60" s="77">
        <v>0.7</v>
      </c>
      <c r="L60">
        <f t="shared" si="0"/>
        <v>0</v>
      </c>
      <c r="N60">
        <f t="shared" si="1"/>
        <v>0</v>
      </c>
      <c r="P60">
        <f t="shared" si="2"/>
        <v>0</v>
      </c>
      <c r="S60">
        <f>E60</f>
        <v>145</v>
      </c>
      <c r="T60">
        <v>0.84</v>
      </c>
      <c r="U60">
        <f t="shared" si="3"/>
        <v>121.8</v>
      </c>
      <c r="V60">
        <v>43.3</v>
      </c>
      <c r="W60">
        <f t="shared" si="4"/>
        <v>5273.94</v>
      </c>
      <c r="X60">
        <v>7.2999999999999995E-2</v>
      </c>
      <c r="Y60">
        <f t="shared" si="5"/>
        <v>384.99761999999993</v>
      </c>
    </row>
    <row r="61" spans="1:25" ht="15.75" thickBot="1">
      <c r="A61" s="52"/>
      <c r="B61" s="17" t="s">
        <v>67</v>
      </c>
      <c r="C61" s="78">
        <v>3103</v>
      </c>
      <c r="D61" s="17" t="s">
        <v>73</v>
      </c>
      <c r="E61" s="76">
        <v>19</v>
      </c>
      <c r="F61" s="77">
        <v>0.5</v>
      </c>
      <c r="G61" s="77">
        <v>0.2</v>
      </c>
      <c r="H61" s="77">
        <v>0.8</v>
      </c>
      <c r="I61" s="77">
        <v>0.1</v>
      </c>
      <c r="L61">
        <f t="shared" si="0"/>
        <v>0</v>
      </c>
      <c r="N61">
        <f t="shared" si="1"/>
        <v>0</v>
      </c>
      <c r="P61">
        <f t="shared" si="2"/>
        <v>0</v>
      </c>
      <c r="S61">
        <f>E61</f>
        <v>19</v>
      </c>
      <c r="T61">
        <v>0.84</v>
      </c>
      <c r="U61">
        <f t="shared" si="3"/>
        <v>15.959999999999999</v>
      </c>
      <c r="V61">
        <v>43.3</v>
      </c>
      <c r="W61">
        <f t="shared" si="4"/>
        <v>691.06799999999987</v>
      </c>
      <c r="X61">
        <v>7.2999999999999995E-2</v>
      </c>
      <c r="Y61">
        <f t="shared" si="5"/>
        <v>50.447963999999985</v>
      </c>
    </row>
    <row r="62" spans="1:25" ht="15.75" thickBot="1">
      <c r="A62" s="53"/>
      <c r="B62" s="17" t="s">
        <v>68</v>
      </c>
      <c r="C62" s="78">
        <v>3468</v>
      </c>
      <c r="D62" s="17" t="s">
        <v>72</v>
      </c>
      <c r="E62" s="76">
        <v>3</v>
      </c>
      <c r="F62" s="77">
        <v>0.4</v>
      </c>
      <c r="G62" s="77">
        <v>0.1</v>
      </c>
      <c r="H62" s="77">
        <v>0.1</v>
      </c>
      <c r="I62" s="77">
        <v>0</v>
      </c>
      <c r="J62">
        <f>E62</f>
        <v>3</v>
      </c>
      <c r="K62" s="94">
        <v>0.65</v>
      </c>
      <c r="L62">
        <f t="shared" si="0"/>
        <v>1.9500000000000002</v>
      </c>
      <c r="M62" s="94">
        <v>44.8</v>
      </c>
      <c r="N62">
        <f t="shared" si="1"/>
        <v>87.36</v>
      </c>
      <c r="O62">
        <v>6.9000000000000006E-2</v>
      </c>
      <c r="P62">
        <f t="shared" si="2"/>
        <v>6.0278400000000003</v>
      </c>
      <c r="U62">
        <f t="shared" si="3"/>
        <v>0</v>
      </c>
      <c r="W62">
        <f t="shared" si="4"/>
        <v>0</v>
      </c>
      <c r="Y62">
        <f t="shared" si="5"/>
        <v>0</v>
      </c>
    </row>
    <row r="63" spans="1:25" ht="15.75" thickBot="1">
      <c r="A63" s="51"/>
      <c r="B63" s="156" t="s">
        <v>64</v>
      </c>
      <c r="C63" s="158">
        <v>326675</v>
      </c>
      <c r="D63" s="17" t="s">
        <v>72</v>
      </c>
      <c r="E63" s="76">
        <v>914</v>
      </c>
      <c r="F63" s="77">
        <v>136.6</v>
      </c>
      <c r="G63" s="77">
        <v>26.1</v>
      </c>
      <c r="H63" s="77">
        <v>20.3</v>
      </c>
      <c r="I63" s="77">
        <v>0</v>
      </c>
      <c r="J63">
        <f>E63</f>
        <v>914</v>
      </c>
      <c r="K63" s="94">
        <v>0.65</v>
      </c>
      <c r="L63">
        <f t="shared" si="0"/>
        <v>594.1</v>
      </c>
      <c r="M63" s="94">
        <v>44.8</v>
      </c>
      <c r="N63">
        <f t="shared" si="1"/>
        <v>26615.68</v>
      </c>
      <c r="O63">
        <v>6.9000000000000006E-2</v>
      </c>
      <c r="P63">
        <f t="shared" si="2"/>
        <v>1836.4819200000002</v>
      </c>
      <c r="U63">
        <f t="shared" si="3"/>
        <v>0</v>
      </c>
      <c r="W63">
        <f t="shared" si="4"/>
        <v>0</v>
      </c>
      <c r="Y63">
        <f t="shared" si="5"/>
        <v>0</v>
      </c>
    </row>
    <row r="64" spans="1:25" ht="15.75" thickBot="1">
      <c r="A64" s="51"/>
      <c r="B64" s="157"/>
      <c r="C64" s="159"/>
      <c r="D64" s="17" t="s">
        <v>73</v>
      </c>
      <c r="E64" s="79">
        <v>228</v>
      </c>
      <c r="F64" s="77">
        <v>3.4</v>
      </c>
      <c r="G64" s="77">
        <v>0.8</v>
      </c>
      <c r="H64" s="77">
        <v>3.6</v>
      </c>
      <c r="I64" s="77">
        <v>1.1000000000000001</v>
      </c>
      <c r="L64">
        <f t="shared" si="0"/>
        <v>0</v>
      </c>
      <c r="N64">
        <f t="shared" si="1"/>
        <v>0</v>
      </c>
      <c r="P64">
        <f t="shared" si="2"/>
        <v>0</v>
      </c>
      <c r="S64">
        <f>E64</f>
        <v>228</v>
      </c>
      <c r="T64">
        <v>0.84</v>
      </c>
      <c r="U64">
        <f t="shared" si="3"/>
        <v>191.51999999999998</v>
      </c>
      <c r="V64">
        <v>43.3</v>
      </c>
      <c r="W64">
        <f t="shared" si="4"/>
        <v>8292.8159999999989</v>
      </c>
      <c r="X64">
        <v>7.2999999999999995E-2</v>
      </c>
      <c r="Y64">
        <f t="shared" si="5"/>
        <v>605.37556799999993</v>
      </c>
    </row>
    <row r="65" spans="1:25" ht="15.75" thickBot="1">
      <c r="A65" s="51" t="s">
        <v>70</v>
      </c>
      <c r="B65" s="156" t="s">
        <v>65</v>
      </c>
      <c r="C65" s="158">
        <v>30113</v>
      </c>
      <c r="D65" s="17" t="s">
        <v>72</v>
      </c>
      <c r="E65" s="79">
        <v>73</v>
      </c>
      <c r="F65" s="77">
        <v>10.9</v>
      </c>
      <c r="G65" s="77">
        <v>2.1</v>
      </c>
      <c r="H65" s="77">
        <v>1.6</v>
      </c>
      <c r="I65" s="77">
        <v>0</v>
      </c>
      <c r="J65">
        <f>E65</f>
        <v>73</v>
      </c>
      <c r="K65" s="94">
        <v>0.65</v>
      </c>
      <c r="L65">
        <f t="shared" si="0"/>
        <v>47.45</v>
      </c>
      <c r="M65" s="94">
        <v>44.8</v>
      </c>
      <c r="N65">
        <f t="shared" si="1"/>
        <v>2125.7600000000002</v>
      </c>
      <c r="O65">
        <v>6.9000000000000006E-2</v>
      </c>
      <c r="P65">
        <f t="shared" si="2"/>
        <v>146.67744000000002</v>
      </c>
      <c r="U65">
        <f t="shared" si="3"/>
        <v>0</v>
      </c>
      <c r="W65">
        <f t="shared" si="4"/>
        <v>0</v>
      </c>
      <c r="Y65">
        <f t="shared" si="5"/>
        <v>0</v>
      </c>
    </row>
    <row r="66" spans="1:25" ht="15.75" thickBot="1">
      <c r="A66" s="52"/>
      <c r="B66" s="157"/>
      <c r="C66" s="159"/>
      <c r="D66" s="17" t="s">
        <v>73</v>
      </c>
      <c r="E66" s="79">
        <v>73</v>
      </c>
      <c r="F66" s="77">
        <v>1.1000000000000001</v>
      </c>
      <c r="G66" s="77">
        <v>0.2</v>
      </c>
      <c r="H66" s="77">
        <v>1.2</v>
      </c>
      <c r="I66" s="77">
        <v>0.4</v>
      </c>
      <c r="L66">
        <f t="shared" si="0"/>
        <v>0</v>
      </c>
      <c r="N66">
        <f t="shared" si="1"/>
        <v>0</v>
      </c>
      <c r="P66">
        <f t="shared" si="2"/>
        <v>0</v>
      </c>
      <c r="S66">
        <f>E66</f>
        <v>73</v>
      </c>
      <c r="T66">
        <v>0.84</v>
      </c>
      <c r="U66">
        <f t="shared" si="3"/>
        <v>61.32</v>
      </c>
      <c r="V66">
        <v>43.3</v>
      </c>
      <c r="W66">
        <f t="shared" si="4"/>
        <v>2655.1559999999999</v>
      </c>
      <c r="X66">
        <v>7.2999999999999995E-2</v>
      </c>
      <c r="Y66">
        <f t="shared" si="5"/>
        <v>193.82638799999998</v>
      </c>
    </row>
    <row r="67" spans="1:25" ht="15.75" thickBot="1">
      <c r="A67" s="52"/>
      <c r="B67" s="17" t="s">
        <v>66</v>
      </c>
      <c r="C67" s="78">
        <v>11133</v>
      </c>
      <c r="D67" s="17" t="s">
        <v>73</v>
      </c>
      <c r="E67" s="76">
        <v>180</v>
      </c>
      <c r="F67" s="77">
        <v>4.9000000000000004</v>
      </c>
      <c r="G67" s="77">
        <v>1.9</v>
      </c>
      <c r="H67" s="77">
        <v>8</v>
      </c>
      <c r="I67" s="77">
        <v>0.9</v>
      </c>
      <c r="L67">
        <f t="shared" si="0"/>
        <v>0</v>
      </c>
      <c r="N67">
        <f t="shared" si="1"/>
        <v>0</v>
      </c>
      <c r="P67">
        <f t="shared" si="2"/>
        <v>0</v>
      </c>
      <c r="S67">
        <f>E67</f>
        <v>180</v>
      </c>
      <c r="T67">
        <v>0.84</v>
      </c>
      <c r="U67">
        <f t="shared" si="3"/>
        <v>151.19999999999999</v>
      </c>
      <c r="V67">
        <v>43.3</v>
      </c>
      <c r="W67">
        <f t="shared" si="4"/>
        <v>6546.9599999999991</v>
      </c>
      <c r="X67">
        <v>7.2999999999999995E-2</v>
      </c>
      <c r="Y67">
        <f t="shared" si="5"/>
        <v>477.92807999999991</v>
      </c>
    </row>
    <row r="68" spans="1:25" ht="16.5" thickBot="1">
      <c r="A68" s="52"/>
      <c r="B68" s="17" t="s">
        <v>74</v>
      </c>
      <c r="C68" s="78">
        <v>17703</v>
      </c>
      <c r="D68" s="17" t="s">
        <v>73</v>
      </c>
      <c r="E68" s="76">
        <v>314</v>
      </c>
      <c r="F68" s="77">
        <v>8.6</v>
      </c>
      <c r="G68" s="77">
        <v>3.3</v>
      </c>
      <c r="H68" s="77">
        <v>14</v>
      </c>
      <c r="I68" s="77">
        <v>1.6</v>
      </c>
      <c r="L68">
        <f t="shared" si="0"/>
        <v>0</v>
      </c>
      <c r="N68">
        <f t="shared" si="1"/>
        <v>0</v>
      </c>
      <c r="P68">
        <f t="shared" si="2"/>
        <v>0</v>
      </c>
      <c r="S68">
        <f>E68</f>
        <v>314</v>
      </c>
      <c r="T68">
        <v>0.84</v>
      </c>
      <c r="U68">
        <f t="shared" si="3"/>
        <v>263.76</v>
      </c>
      <c r="V68">
        <v>43.3</v>
      </c>
      <c r="W68">
        <f t="shared" si="4"/>
        <v>11420.807999999999</v>
      </c>
      <c r="X68">
        <v>7.2999999999999995E-2</v>
      </c>
      <c r="Y68">
        <f t="shared" si="5"/>
        <v>833.71898399999986</v>
      </c>
    </row>
    <row r="69" spans="1:25" ht="15.75" thickBot="1">
      <c r="A69" s="52"/>
      <c r="B69" s="17" t="s">
        <v>67</v>
      </c>
      <c r="C69" s="78">
        <v>3103</v>
      </c>
      <c r="D69" s="17" t="s">
        <v>73</v>
      </c>
      <c r="E69" s="76">
        <v>42</v>
      </c>
      <c r="F69" s="77">
        <v>1.1000000000000001</v>
      </c>
      <c r="G69" s="77">
        <v>0.4</v>
      </c>
      <c r="H69" s="77">
        <v>1.9</v>
      </c>
      <c r="I69" s="77">
        <v>0.2</v>
      </c>
      <c r="L69">
        <f t="shared" si="0"/>
        <v>0</v>
      </c>
      <c r="N69">
        <f t="shared" si="1"/>
        <v>0</v>
      </c>
      <c r="P69">
        <f t="shared" si="2"/>
        <v>0</v>
      </c>
      <c r="S69">
        <f>E69</f>
        <v>42</v>
      </c>
      <c r="T69">
        <v>0.84</v>
      </c>
      <c r="U69">
        <f t="shared" si="3"/>
        <v>35.28</v>
      </c>
      <c r="V69">
        <v>43.3</v>
      </c>
      <c r="W69">
        <f t="shared" si="4"/>
        <v>1527.624</v>
      </c>
      <c r="X69">
        <v>7.2999999999999995E-2</v>
      </c>
      <c r="Y69">
        <f t="shared" si="5"/>
        <v>111.51655199999999</v>
      </c>
    </row>
    <row r="70" spans="1:25" ht="15.75" thickBot="1">
      <c r="A70" s="53"/>
      <c r="B70" s="17" t="s">
        <v>68</v>
      </c>
      <c r="C70" s="78">
        <v>3468</v>
      </c>
      <c r="D70" s="17" t="s">
        <v>72</v>
      </c>
      <c r="E70" s="76">
        <v>7</v>
      </c>
      <c r="F70" s="77">
        <v>1</v>
      </c>
      <c r="G70" s="77">
        <v>0.2</v>
      </c>
      <c r="H70" s="77">
        <v>0.2</v>
      </c>
      <c r="I70" s="77">
        <v>0</v>
      </c>
      <c r="J70">
        <f>E70</f>
        <v>7</v>
      </c>
      <c r="K70" s="94">
        <v>0.65</v>
      </c>
      <c r="L70">
        <f t="shared" si="0"/>
        <v>4.55</v>
      </c>
      <c r="M70" s="94">
        <v>44.8</v>
      </c>
      <c r="N70">
        <f t="shared" si="1"/>
        <v>203.83999999999997</v>
      </c>
      <c r="O70">
        <v>6.9000000000000006E-2</v>
      </c>
      <c r="P70">
        <f t="shared" si="2"/>
        <v>14.064959999999999</v>
      </c>
      <c r="U70">
        <f t="shared" si="3"/>
        <v>0</v>
      </c>
      <c r="W70">
        <f t="shared" si="4"/>
        <v>0</v>
      </c>
      <c r="Y70">
        <f t="shared" si="5"/>
        <v>0</v>
      </c>
    </row>
    <row r="71" spans="1:25" ht="15.75" thickBot="1">
      <c r="A71" s="19"/>
      <c r="B71" s="17"/>
      <c r="C71" s="18"/>
      <c r="D71" s="17"/>
      <c r="E71" s="80">
        <v>5322</v>
      </c>
      <c r="F71" s="77">
        <v>461.2</v>
      </c>
      <c r="G71" s="77">
        <v>98.3</v>
      </c>
      <c r="H71" s="77">
        <v>153.80000000000001</v>
      </c>
      <c r="I71" s="77">
        <v>13.4</v>
      </c>
      <c r="J71">
        <f>SUM(J39:J70)</f>
        <v>2667</v>
      </c>
      <c r="K71" s="94">
        <v>0.65</v>
      </c>
      <c r="L71">
        <f t="shared" si="0"/>
        <v>1733.55</v>
      </c>
      <c r="M71" s="94">
        <v>44.8</v>
      </c>
      <c r="N71">
        <f t="shared" si="1"/>
        <v>77663.039999999994</v>
      </c>
      <c r="O71">
        <v>6.9000000000000006E-2</v>
      </c>
      <c r="P71">
        <f t="shared" si="2"/>
        <v>5358.7497599999997</v>
      </c>
      <c r="S71">
        <f>SUM(S39:S70)</f>
        <v>2655</v>
      </c>
      <c r="T71">
        <v>0.84</v>
      </c>
      <c r="U71">
        <f t="shared" si="3"/>
        <v>2230.1999999999998</v>
      </c>
      <c r="V71">
        <v>43.3</v>
      </c>
      <c r="W71">
        <f t="shared" si="4"/>
        <v>96567.659999999989</v>
      </c>
      <c r="X71">
        <v>7.2999999999999995E-2</v>
      </c>
      <c r="Y71">
        <f t="shared" si="5"/>
        <v>7049.4391799999985</v>
      </c>
    </row>
    <row r="72" spans="1:25">
      <c r="A72" s="14" t="s">
        <v>75</v>
      </c>
      <c r="Y72">
        <f>SUM(Y40:Y70)</f>
        <v>7049.4391800000003</v>
      </c>
    </row>
    <row r="73" spans="1:25">
      <c r="A73" s="16" t="s">
        <v>122</v>
      </c>
      <c r="K73" s="150" t="s">
        <v>209</v>
      </c>
      <c r="L73" s="150"/>
      <c r="M73" s="150"/>
      <c r="N73" s="150"/>
      <c r="O73" s="150"/>
      <c r="P73" s="150"/>
      <c r="Q73" s="150"/>
    </row>
    <row r="74" spans="1:25">
      <c r="K74" s="150"/>
      <c r="L74" s="150"/>
      <c r="M74" s="150"/>
      <c r="N74" s="150"/>
      <c r="O74" s="150"/>
      <c r="P74" s="150"/>
      <c r="Q74" s="150"/>
    </row>
    <row r="75" spans="1:25" ht="51">
      <c r="K75" s="93" t="s">
        <v>198</v>
      </c>
      <c r="L75" s="93" t="s">
        <v>208</v>
      </c>
      <c r="M75" s="93" t="s">
        <v>200</v>
      </c>
      <c r="N75" s="93" t="s">
        <v>202</v>
      </c>
      <c r="O75" s="93" t="s">
        <v>205</v>
      </c>
      <c r="P75" s="93" t="s">
        <v>206</v>
      </c>
      <c r="Q75" s="93" t="s">
        <v>207</v>
      </c>
    </row>
    <row r="76" spans="1:25" ht="16.5" thickBot="1">
      <c r="A76" s="151" t="s">
        <v>187</v>
      </c>
      <c r="B76" s="151"/>
      <c r="C76" s="151"/>
      <c r="D76" s="151"/>
      <c r="E76" s="151"/>
      <c r="F76" s="151"/>
      <c r="G76" s="151"/>
      <c r="H76" s="151"/>
      <c r="I76" s="151"/>
      <c r="K76" s="93" t="s">
        <v>197</v>
      </c>
      <c r="L76" s="93" t="s">
        <v>203</v>
      </c>
      <c r="M76" s="93" t="s">
        <v>201</v>
      </c>
      <c r="N76" s="93" t="s">
        <v>204</v>
      </c>
      <c r="O76" s="93" t="s">
        <v>111</v>
      </c>
      <c r="P76" s="93" t="s">
        <v>196</v>
      </c>
      <c r="Q76" s="93" t="s">
        <v>201</v>
      </c>
    </row>
    <row r="77" spans="1:25" ht="31.5" thickBot="1">
      <c r="A77" s="55" t="s">
        <v>76</v>
      </c>
      <c r="B77" s="56" t="s">
        <v>150</v>
      </c>
      <c r="C77" s="56" t="s">
        <v>151</v>
      </c>
      <c r="D77" s="56" t="s">
        <v>152</v>
      </c>
      <c r="E77" s="56" t="s">
        <v>1</v>
      </c>
      <c r="F77" s="56" t="s">
        <v>77</v>
      </c>
      <c r="G77" s="56" t="s">
        <v>153</v>
      </c>
      <c r="H77" s="56" t="s">
        <v>46</v>
      </c>
      <c r="I77" s="56" t="s">
        <v>154</v>
      </c>
    </row>
    <row r="78" spans="1:25" ht="15.75" thickBot="1">
      <c r="A78" s="57" t="s">
        <v>59</v>
      </c>
      <c r="B78" s="58">
        <v>239.5</v>
      </c>
      <c r="C78" s="58">
        <v>0.1</v>
      </c>
      <c r="D78" s="58">
        <v>0.1</v>
      </c>
      <c r="E78" s="58">
        <v>3.6</v>
      </c>
      <c r="F78" s="58">
        <v>0.6</v>
      </c>
      <c r="G78" s="58">
        <v>4.0999999999999996</v>
      </c>
      <c r="H78" s="58">
        <v>0.4</v>
      </c>
      <c r="I78" s="58">
        <v>0.1</v>
      </c>
      <c r="K78" s="95">
        <v>93.9</v>
      </c>
      <c r="L78" s="95">
        <v>0.84</v>
      </c>
      <c r="M78">
        <f>K78*L78</f>
        <v>78.876000000000005</v>
      </c>
      <c r="N78" s="95">
        <v>43.3</v>
      </c>
      <c r="O78" s="96">
        <f>M78*N78</f>
        <v>3415.3308000000002</v>
      </c>
      <c r="P78" s="95">
        <v>7.2999999999999995E-2</v>
      </c>
      <c r="Q78">
        <f>O78*P78</f>
        <v>249.31914839999999</v>
      </c>
    </row>
    <row r="79" spans="1:25">
      <c r="A79" s="16" t="s">
        <v>186</v>
      </c>
    </row>
  </sheetData>
  <mergeCells count="26">
    <mergeCell ref="B41:B42"/>
    <mergeCell ref="C41:C42"/>
    <mergeCell ref="B55:B56"/>
    <mergeCell ref="C55:C56"/>
    <mergeCell ref="A3:H3"/>
    <mergeCell ref="A37:A38"/>
    <mergeCell ref="B37:B38"/>
    <mergeCell ref="D37:D38"/>
    <mergeCell ref="C39:C40"/>
    <mergeCell ref="B39:B40"/>
    <mergeCell ref="J35:P36"/>
    <mergeCell ref="S35:Y36"/>
    <mergeCell ref="K73:Q74"/>
    <mergeCell ref="A76:I76"/>
    <mergeCell ref="A4:A5"/>
    <mergeCell ref="B4:B5"/>
    <mergeCell ref="B47:B48"/>
    <mergeCell ref="B57:B58"/>
    <mergeCell ref="C57:C58"/>
    <mergeCell ref="B65:B66"/>
    <mergeCell ref="C65:C66"/>
    <mergeCell ref="B49:B50"/>
    <mergeCell ref="C49:C50"/>
    <mergeCell ref="C47:C48"/>
    <mergeCell ref="B63:B64"/>
    <mergeCell ref="C63:C64"/>
  </mergeCells>
  <phoneticPr fontId="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topLeftCell="A7" zoomScaleNormal="100" workbookViewId="0">
      <selection activeCell="M30" sqref="M30"/>
    </sheetView>
  </sheetViews>
  <sheetFormatPr defaultRowHeight="12.75"/>
  <cols>
    <col min="1" max="1" width="17" customWidth="1"/>
    <col min="2" max="10" width="12.28515625" customWidth="1"/>
  </cols>
  <sheetData>
    <row r="1" spans="1:11">
      <c r="A1" s="4"/>
    </row>
    <row r="4" spans="1:11" ht="15.75">
      <c r="A4" s="5"/>
    </row>
    <row r="5" spans="1:11" ht="13.5" customHeight="1" thickBot="1">
      <c r="A5" s="167" t="s">
        <v>190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ht="13.5" customHeight="1" thickBot="1">
      <c r="A6" s="168" t="s">
        <v>78</v>
      </c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1:11" ht="12.75" customHeight="1" thickBot="1">
      <c r="A7" s="169"/>
      <c r="B7" s="160" t="s">
        <v>80</v>
      </c>
      <c r="C7" s="161"/>
      <c r="D7" s="161"/>
      <c r="E7" s="161"/>
      <c r="F7" s="161"/>
      <c r="G7" s="161"/>
      <c r="H7" s="162"/>
      <c r="I7" s="160" t="s">
        <v>81</v>
      </c>
      <c r="J7" s="162"/>
      <c r="K7" s="81" t="s">
        <v>29</v>
      </c>
    </row>
    <row r="8" spans="1:11">
      <c r="A8" s="169"/>
      <c r="B8" s="82" t="s">
        <v>79</v>
      </c>
      <c r="C8" s="168" t="s">
        <v>105</v>
      </c>
      <c r="D8" s="168" t="s">
        <v>98</v>
      </c>
      <c r="E8" s="168" t="s">
        <v>9</v>
      </c>
      <c r="F8" s="168" t="s">
        <v>192</v>
      </c>
      <c r="G8" s="168" t="s">
        <v>193</v>
      </c>
      <c r="H8" s="168" t="s">
        <v>82</v>
      </c>
      <c r="I8" s="168" t="s">
        <v>83</v>
      </c>
      <c r="J8" s="168" t="s">
        <v>84</v>
      </c>
      <c r="K8" s="168"/>
    </row>
    <row r="9" spans="1:11" ht="13.5" thickBot="1">
      <c r="A9" s="170"/>
      <c r="B9" s="81" t="s">
        <v>191</v>
      </c>
      <c r="C9" s="170"/>
      <c r="D9" s="170"/>
      <c r="E9" s="170"/>
      <c r="F9" s="170"/>
      <c r="G9" s="170"/>
      <c r="H9" s="170"/>
      <c r="I9" s="170"/>
      <c r="J9" s="170"/>
      <c r="K9" s="170"/>
    </row>
    <row r="10" spans="1:11">
      <c r="A10" s="83" t="s">
        <v>31</v>
      </c>
      <c r="B10" s="165">
        <f>'emisija ogrzewnictwo'!B12</f>
        <v>2218</v>
      </c>
      <c r="C10" s="165">
        <f>'emisija ogrzewnictwo'!B11</f>
        <v>79873</v>
      </c>
      <c r="D10" s="163"/>
      <c r="E10" s="163"/>
      <c r="F10" s="165">
        <f>'emisija ogrzewnictwo'!B10</f>
        <v>119173</v>
      </c>
      <c r="G10" s="163"/>
      <c r="H10" s="163"/>
      <c r="I10" s="165">
        <f>'emisija ogrzewnictwo'!B9</f>
        <v>31135</v>
      </c>
      <c r="J10" s="163"/>
      <c r="K10" s="165">
        <f>SUM(B10:J10)</f>
        <v>232399</v>
      </c>
    </row>
    <row r="11" spans="1:11" ht="13.5" thickBot="1">
      <c r="A11" s="84" t="s">
        <v>85</v>
      </c>
      <c r="B11" s="166"/>
      <c r="C11" s="166"/>
      <c r="D11" s="164"/>
      <c r="E11" s="164"/>
      <c r="F11" s="166"/>
      <c r="G11" s="164"/>
      <c r="H11" s="164"/>
      <c r="I11" s="166"/>
      <c r="J11" s="164"/>
      <c r="K11" s="166"/>
    </row>
    <row r="12" spans="1:11" ht="13.5" thickBot="1">
      <c r="A12" s="84" t="s">
        <v>155</v>
      </c>
      <c r="B12" s="85">
        <f>'emisja cwu'!C10</f>
        <v>2790</v>
      </c>
      <c r="C12" s="85">
        <f>'emisja cwu'!C8</f>
        <v>30966</v>
      </c>
      <c r="D12" s="85">
        <f>'emisja cwu'!C11</f>
        <v>2232</v>
      </c>
      <c r="E12" s="86"/>
      <c r="F12" s="85">
        <f>'emisja cwu'!C9</f>
        <v>18133</v>
      </c>
      <c r="G12" s="86"/>
      <c r="H12" s="86"/>
      <c r="I12" s="86">
        <f>'emisja cwu'!C13</f>
        <v>558</v>
      </c>
      <c r="J12" s="85">
        <f>'emisja cwu'!C12</f>
        <v>1116</v>
      </c>
      <c r="K12" s="85">
        <f t="shared" ref="K12:K17" si="0">SUM(B12:J12)</f>
        <v>55795</v>
      </c>
    </row>
    <row r="13" spans="1:11" ht="23.25" thickBot="1">
      <c r="A13" s="84" t="s">
        <v>156</v>
      </c>
      <c r="B13" s="85">
        <f>'emisja przygotowanie posiłków'!B7</f>
        <v>4718</v>
      </c>
      <c r="C13" s="85">
        <f>'emisja przygotowanie posiłków'!B6</f>
        <v>19816</v>
      </c>
      <c r="D13" s="86"/>
      <c r="E13" s="86"/>
      <c r="F13" s="85">
        <f>'emisja przygotowanie posiłków'!B8</f>
        <v>2426</v>
      </c>
      <c r="G13" s="86"/>
      <c r="H13" s="86"/>
      <c r="I13" s="86"/>
      <c r="J13" s="86"/>
      <c r="K13" s="85">
        <f t="shared" si="0"/>
        <v>26960</v>
      </c>
    </row>
    <row r="14" spans="1:11" ht="23.25" thickBot="1">
      <c r="A14" s="84" t="s">
        <v>157</v>
      </c>
      <c r="B14" s="92">
        <f>'energia elektryczna'!D11</f>
        <v>19074</v>
      </c>
      <c r="C14" s="86"/>
      <c r="D14" s="86"/>
      <c r="E14" s="86"/>
      <c r="F14" s="86"/>
      <c r="G14" s="86"/>
      <c r="H14" s="86"/>
      <c r="I14" s="86"/>
      <c r="J14" s="86"/>
      <c r="K14" s="85">
        <f t="shared" si="0"/>
        <v>19074</v>
      </c>
    </row>
    <row r="15" spans="1:11" ht="23.25" thickBot="1">
      <c r="A15" s="84" t="s">
        <v>194</v>
      </c>
      <c r="B15" s="85">
        <f>'emisja dział. gospo.'!B6</f>
        <v>612000</v>
      </c>
      <c r="C15" s="85">
        <f>'emisja dział. gospo.'!B5</f>
        <v>540000</v>
      </c>
      <c r="D15" s="86"/>
      <c r="E15" s="85">
        <f>'emisja dział. gospo.'!B8</f>
        <v>40200</v>
      </c>
      <c r="F15" s="85">
        <f>'emisja dział. gospo.'!B7</f>
        <v>46000</v>
      </c>
      <c r="G15" s="86"/>
      <c r="H15" s="86"/>
      <c r="I15" s="86"/>
      <c r="J15" s="86"/>
      <c r="K15" s="85">
        <f t="shared" si="0"/>
        <v>1238200</v>
      </c>
    </row>
    <row r="16" spans="1:11" ht="13.5" thickBot="1">
      <c r="A16" s="84" t="s">
        <v>87</v>
      </c>
      <c r="B16" s="86"/>
      <c r="C16" s="86"/>
      <c r="D16" s="86"/>
      <c r="E16" s="86"/>
      <c r="F16" s="86"/>
      <c r="G16" s="85">
        <f>'emisja transport'!W71</f>
        <v>96567.659999999989</v>
      </c>
      <c r="H16" s="85">
        <f>'emisja transport'!N71</f>
        <v>77663.039999999994</v>
      </c>
      <c r="I16" s="86"/>
      <c r="J16" s="86"/>
      <c r="K16" s="85">
        <f t="shared" si="0"/>
        <v>174230.69999999998</v>
      </c>
    </row>
    <row r="17" spans="1:11" ht="13.5" thickBot="1">
      <c r="A17" s="84" t="s">
        <v>88</v>
      </c>
      <c r="B17" s="86"/>
      <c r="C17" s="86"/>
      <c r="D17" s="86"/>
      <c r="E17" s="86"/>
      <c r="F17" s="86"/>
      <c r="G17" s="96">
        <f>'emisja transport'!O78</f>
        <v>3415.3308000000002</v>
      </c>
      <c r="H17" s="86"/>
      <c r="I17" s="86"/>
      <c r="J17" s="86"/>
      <c r="K17" s="85">
        <f t="shared" si="0"/>
        <v>3415.3308000000002</v>
      </c>
    </row>
    <row r="18" spans="1:11" ht="13.5" thickBot="1">
      <c r="A18" s="84" t="s">
        <v>29</v>
      </c>
      <c r="B18" s="87">
        <f t="shared" ref="B18:K18" si="1">SUM(B10:B17)</f>
        <v>640800</v>
      </c>
      <c r="C18" s="87">
        <f t="shared" si="1"/>
        <v>670655</v>
      </c>
      <c r="D18" s="88">
        <f t="shared" si="1"/>
        <v>2232</v>
      </c>
      <c r="E18" s="88">
        <f t="shared" si="1"/>
        <v>40200</v>
      </c>
      <c r="F18" s="87">
        <f t="shared" si="1"/>
        <v>185732</v>
      </c>
      <c r="G18" s="87">
        <f t="shared" si="1"/>
        <v>99982.990799999985</v>
      </c>
      <c r="H18" s="87">
        <f t="shared" si="1"/>
        <v>77663.039999999994</v>
      </c>
      <c r="I18" s="87">
        <f t="shared" si="1"/>
        <v>31693</v>
      </c>
      <c r="J18" s="87">
        <f t="shared" si="1"/>
        <v>1116</v>
      </c>
      <c r="K18" s="87">
        <f t="shared" si="1"/>
        <v>1750074.0308000001</v>
      </c>
    </row>
    <row r="19" spans="1:11" ht="13.5" thickBot="1">
      <c r="A19" s="160" t="s">
        <v>211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2"/>
    </row>
    <row r="20" spans="1:11" ht="13.5" thickBot="1">
      <c r="A20" s="32" t="s">
        <v>89</v>
      </c>
      <c r="B20" s="97">
        <f>'emisija ogrzewnictwo'!F12</f>
        <v>734.15800000000002</v>
      </c>
      <c r="C20" s="97">
        <f>'emisija ogrzewnictwo'!F11</f>
        <v>4472.8879999999999</v>
      </c>
      <c r="D20" s="97"/>
      <c r="E20" s="97"/>
      <c r="F20" s="97">
        <f>'emisija ogrzewnictwo'!F10</f>
        <v>11321.434999999999</v>
      </c>
      <c r="G20" s="97"/>
      <c r="H20" s="97"/>
      <c r="I20" s="97">
        <f>'emisija ogrzewnictwo'!F9</f>
        <v>0</v>
      </c>
      <c r="J20" s="97"/>
      <c r="K20" s="97">
        <f t="shared" ref="K20:K26" si="2">SUM(B20:J20)</f>
        <v>16528.481</v>
      </c>
    </row>
    <row r="21" spans="1:11" ht="24.75" thickBot="1">
      <c r="A21" s="32" t="s">
        <v>155</v>
      </c>
      <c r="B21" s="97">
        <f>'emisja cwu'!G10</f>
        <v>923.49</v>
      </c>
      <c r="C21" s="97">
        <f>'emisja cwu'!G8</f>
        <v>1734.096</v>
      </c>
      <c r="D21" s="97">
        <f>'emisja cwu'!G11</f>
        <v>142.84800000000001</v>
      </c>
      <c r="E21" s="97"/>
      <c r="F21" s="97">
        <f>'emisja cwu'!G9</f>
        <v>1722.635</v>
      </c>
      <c r="G21" s="97"/>
      <c r="H21" s="97"/>
      <c r="I21" s="97">
        <f>'emisja cwu'!G13</f>
        <v>0</v>
      </c>
      <c r="J21" s="97">
        <f>'emisja cwu'!G12</f>
        <v>0</v>
      </c>
      <c r="K21" s="97">
        <f t="shared" si="2"/>
        <v>4523.0690000000004</v>
      </c>
    </row>
    <row r="22" spans="1:11" ht="24.75" thickBot="1">
      <c r="A22" s="32" t="s">
        <v>156</v>
      </c>
      <c r="B22" s="97">
        <f>'emisja przygotowanie posiłków'!F7</f>
        <v>1561.6580000000001</v>
      </c>
      <c r="C22" s="97">
        <f>'emisja przygotowanie posiłków'!F6</f>
        <v>1109.6959999999999</v>
      </c>
      <c r="D22" s="97"/>
      <c r="E22" s="97"/>
      <c r="F22" s="97">
        <f>'emisja przygotowanie posiłków'!F8</f>
        <v>230.47</v>
      </c>
      <c r="G22" s="97"/>
      <c r="H22" s="97"/>
      <c r="I22" s="97"/>
      <c r="J22" s="97"/>
      <c r="K22" s="97">
        <f t="shared" si="2"/>
        <v>2901.8240000000001</v>
      </c>
    </row>
    <row r="23" spans="1:11" ht="24.75" thickBot="1">
      <c r="A23" s="32" t="s">
        <v>157</v>
      </c>
      <c r="B23" s="97">
        <f>'energia elektryczna'!F11</f>
        <v>6313.4940000000352</v>
      </c>
      <c r="C23" s="97"/>
      <c r="D23" s="97"/>
      <c r="E23" s="97"/>
      <c r="F23" s="97"/>
      <c r="G23" s="97"/>
      <c r="H23" s="97"/>
      <c r="I23" s="97"/>
      <c r="J23" s="97"/>
      <c r="K23" s="97">
        <f t="shared" si="2"/>
        <v>6313.4940000000352</v>
      </c>
    </row>
    <row r="24" spans="1:11" ht="24.75" thickBot="1">
      <c r="A24" s="32" t="s">
        <v>194</v>
      </c>
      <c r="B24" s="97">
        <f>'emisja dział. gospo.'!F6</f>
        <v>202572</v>
      </c>
      <c r="C24" s="97">
        <f>'emisja dział. gospo.'!F5</f>
        <v>30240</v>
      </c>
      <c r="D24" s="97"/>
      <c r="E24" s="97">
        <f>'emisja dział. gospo.'!F8</f>
        <v>3055.2</v>
      </c>
      <c r="F24" s="97">
        <f>'emisja dział. gospo.'!F7</f>
        <v>4370</v>
      </c>
      <c r="G24" s="97"/>
      <c r="H24" s="97"/>
      <c r="I24" s="97"/>
      <c r="J24" s="97"/>
      <c r="K24" s="97">
        <f t="shared" si="2"/>
        <v>240237.2</v>
      </c>
    </row>
    <row r="25" spans="1:11" ht="13.5" thickBot="1">
      <c r="A25" s="32" t="s">
        <v>87</v>
      </c>
      <c r="B25" s="97"/>
      <c r="C25" s="97"/>
      <c r="D25" s="97"/>
      <c r="E25" s="97"/>
      <c r="F25" s="97"/>
      <c r="G25" s="97">
        <f>'emisja transport'!Y71</f>
        <v>7049.4391799999985</v>
      </c>
      <c r="H25" s="97">
        <f>'emisja transport'!P71</f>
        <v>5358.7497599999997</v>
      </c>
      <c r="I25" s="97"/>
      <c r="J25" s="97"/>
      <c r="K25" s="97">
        <f t="shared" si="2"/>
        <v>12408.188939999998</v>
      </c>
    </row>
    <row r="26" spans="1:11" ht="13.5" thickBot="1">
      <c r="A26" s="32" t="s">
        <v>90</v>
      </c>
      <c r="B26" s="98"/>
      <c r="C26" s="98"/>
      <c r="D26" s="98"/>
      <c r="E26" s="97"/>
      <c r="F26" s="98"/>
      <c r="G26" s="97">
        <f>'emisja transport'!Q78</f>
        <v>249.31914839999999</v>
      </c>
      <c r="H26" s="98"/>
      <c r="I26" s="98"/>
      <c r="J26" s="98"/>
      <c r="K26" s="97">
        <f t="shared" si="2"/>
        <v>249.31914839999999</v>
      </c>
    </row>
    <row r="27" spans="1:11" ht="13.5" thickBot="1">
      <c r="A27" s="32" t="s">
        <v>29</v>
      </c>
      <c r="B27" s="99">
        <f t="shared" ref="B27:K27" si="3">SUM(B20:B26)</f>
        <v>212104.80000000005</v>
      </c>
      <c r="C27" s="97">
        <f t="shared" si="3"/>
        <v>37556.68</v>
      </c>
      <c r="D27" s="99">
        <f t="shared" si="3"/>
        <v>142.84800000000001</v>
      </c>
      <c r="E27" s="99">
        <f t="shared" si="3"/>
        <v>3055.2</v>
      </c>
      <c r="F27" s="99">
        <f t="shared" si="3"/>
        <v>17644.54</v>
      </c>
      <c r="G27" s="99">
        <f t="shared" si="3"/>
        <v>7298.7583283999984</v>
      </c>
      <c r="H27" s="99">
        <f t="shared" si="3"/>
        <v>5358.7497599999997</v>
      </c>
      <c r="I27" s="99">
        <f t="shared" si="3"/>
        <v>0</v>
      </c>
      <c r="J27" s="100">
        <f t="shared" si="3"/>
        <v>0</v>
      </c>
      <c r="K27" s="99">
        <f t="shared" si="3"/>
        <v>283161.57608840003</v>
      </c>
    </row>
    <row r="28" spans="1:11">
      <c r="A28" s="16" t="s">
        <v>195</v>
      </c>
    </row>
    <row r="29" spans="1:11">
      <c r="A29" s="4"/>
    </row>
  </sheetData>
  <mergeCells count="25">
    <mergeCell ref="A5:K5"/>
    <mergeCell ref="A6:A9"/>
    <mergeCell ref="B6:K6"/>
    <mergeCell ref="B7:H7"/>
    <mergeCell ref="I7:J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19:K19"/>
    <mergeCell ref="G10:G11"/>
    <mergeCell ref="H10:H11"/>
    <mergeCell ref="I10:I11"/>
    <mergeCell ref="J10:J11"/>
    <mergeCell ref="K10:K11"/>
    <mergeCell ref="B10:B11"/>
    <mergeCell ref="C10:C11"/>
    <mergeCell ref="D10:D11"/>
    <mergeCell ref="E10:E11"/>
    <mergeCell ref="F10:F11"/>
  </mergeCells>
  <phoneticPr fontId="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tytuł</vt:lpstr>
      <vt:lpstr>założenia</vt:lpstr>
      <vt:lpstr>emisija ogrzewnictwo</vt:lpstr>
      <vt:lpstr>emisja przygotowanie posiłków</vt:lpstr>
      <vt:lpstr>emisja cwu</vt:lpstr>
      <vt:lpstr>emisja dział. gospo.</vt:lpstr>
      <vt:lpstr>energia elektryczna</vt:lpstr>
      <vt:lpstr>emisja transport</vt:lpstr>
      <vt:lpstr>wyniki dla roku bazowego</vt:lpstr>
      <vt:lpstr>założenia!_GoBack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dcterms:created xsi:type="dcterms:W3CDTF">1997-02-26T13:46:56Z</dcterms:created>
  <dcterms:modified xsi:type="dcterms:W3CDTF">2016-02-03T19:41:43Z</dcterms:modified>
</cp:coreProperties>
</file>